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investice2\Documents\MŠ U Stadionu\Veřejná zakázka dle zákona\Dodatečné práce zadání ZPŘ\Výkaz výměr\"/>
    </mc:Choice>
  </mc:AlternateContent>
  <bookViews>
    <workbookView xWindow="0" yWindow="0" windowWidth="28800" windowHeight="1183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033_Pol" sheetId="12" r:id="rId4"/>
  </sheets>
  <externalReferences>
    <externalReference r:id="rId5"/>
  </externalReferences>
  <definedNames>
    <definedName name="CelkemDPHVypocet" localSheetId="1">Stavba!$H$41</definedName>
    <definedName name="CenaCelkem">Stavba!$G$28</definedName>
    <definedName name="CenaCelkemBezDPH">Stavba!$G$27</definedName>
    <definedName name="CenaCelkemVypocet" localSheetId="1">Stavba!$I$41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Z033_Pol!$1:$7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1">Stavba!$A$1:$J$61</definedName>
    <definedName name="_xlnm.Print_Area" localSheetId="3">Z033_Pol!$A$1:$X$138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Stavba!$F$41</definedName>
    <definedName name="ZakladDPHZakl">Stavba!$G$25</definedName>
    <definedName name="ZakladDPHZaklVypocet" localSheetId="1">Stavba!$G$41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8" i="12" s="1"/>
  <c r="I48" i="1" s="1"/>
  <c r="I9" i="12"/>
  <c r="I8" i="12" s="1"/>
  <c r="K9" i="12"/>
  <c r="K8" i="12" s="1"/>
  <c r="O9" i="12"/>
  <c r="O8" i="12" s="1"/>
  <c r="Q9" i="12"/>
  <c r="V9" i="12"/>
  <c r="V8" i="12" s="1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Q8" i="12" s="1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Q40" i="12"/>
  <c r="G41" i="12"/>
  <c r="G40" i="12" s="1"/>
  <c r="I49" i="1" s="1"/>
  <c r="I41" i="12"/>
  <c r="I40" i="12" s="1"/>
  <c r="K41" i="12"/>
  <c r="K40" i="12" s="1"/>
  <c r="O41" i="12"/>
  <c r="O40" i="12" s="1"/>
  <c r="Q41" i="12"/>
  <c r="V41" i="12"/>
  <c r="V40" i="12" s="1"/>
  <c r="G42" i="12"/>
  <c r="M42" i="12" s="1"/>
  <c r="I42" i="12"/>
  <c r="K42" i="12"/>
  <c r="O42" i="12"/>
  <c r="Q42" i="12"/>
  <c r="V42" i="12"/>
  <c r="G44" i="12"/>
  <c r="M44" i="12" s="1"/>
  <c r="I44" i="12"/>
  <c r="K44" i="12"/>
  <c r="O44" i="12"/>
  <c r="Q44" i="12"/>
  <c r="V44" i="12"/>
  <c r="G45" i="12"/>
  <c r="I50" i="1" s="1"/>
  <c r="G46" i="12"/>
  <c r="I46" i="12"/>
  <c r="I45" i="12" s="1"/>
  <c r="K46" i="12"/>
  <c r="K45" i="12" s="1"/>
  <c r="M46" i="12"/>
  <c r="O46" i="12"/>
  <c r="O45" i="12" s="1"/>
  <c r="Q46" i="12"/>
  <c r="Q45" i="12" s="1"/>
  <c r="V46" i="12"/>
  <c r="G48" i="12"/>
  <c r="M48" i="12" s="1"/>
  <c r="I48" i="12"/>
  <c r="K48" i="12"/>
  <c r="O48" i="12"/>
  <c r="Q48" i="12"/>
  <c r="V48" i="12"/>
  <c r="V45" i="12" s="1"/>
  <c r="G50" i="12"/>
  <c r="G49" i="12" s="1"/>
  <c r="I51" i="1" s="1"/>
  <c r="I50" i="12"/>
  <c r="I49" i="12" s="1"/>
  <c r="K50" i="12"/>
  <c r="O50" i="12"/>
  <c r="O49" i="12" s="1"/>
  <c r="Q50" i="12"/>
  <c r="Q49" i="12" s="1"/>
  <c r="V50" i="12"/>
  <c r="G57" i="12"/>
  <c r="M57" i="12" s="1"/>
  <c r="I57" i="12"/>
  <c r="K57" i="12"/>
  <c r="K49" i="12" s="1"/>
  <c r="O57" i="12"/>
  <c r="Q57" i="12"/>
  <c r="V57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8" i="12"/>
  <c r="I68" i="12"/>
  <c r="K68" i="12"/>
  <c r="M68" i="12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3" i="12"/>
  <c r="M73" i="12" s="1"/>
  <c r="I73" i="12"/>
  <c r="K73" i="12"/>
  <c r="O73" i="12"/>
  <c r="Q73" i="12"/>
  <c r="V73" i="12"/>
  <c r="V49" i="12" s="1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52" i="1" s="1"/>
  <c r="I77" i="12"/>
  <c r="V77" i="12"/>
  <c r="G78" i="12"/>
  <c r="M78" i="12" s="1"/>
  <c r="M77" i="12" s="1"/>
  <c r="I78" i="12"/>
  <c r="K78" i="12"/>
  <c r="K77" i="12" s="1"/>
  <c r="O78" i="12"/>
  <c r="O77" i="12" s="1"/>
  <c r="Q78" i="12"/>
  <c r="Q77" i="12" s="1"/>
  <c r="V78" i="12"/>
  <c r="G79" i="12"/>
  <c r="I79" i="12"/>
  <c r="K79" i="12"/>
  <c r="M79" i="12"/>
  <c r="O79" i="12"/>
  <c r="Q79" i="12"/>
  <c r="V79" i="12"/>
  <c r="O81" i="12"/>
  <c r="G82" i="12"/>
  <c r="M82" i="12" s="1"/>
  <c r="I82" i="12"/>
  <c r="I81" i="12" s="1"/>
  <c r="K82" i="12"/>
  <c r="K81" i="12" s="1"/>
  <c r="O82" i="12"/>
  <c r="Q82" i="12"/>
  <c r="Q81" i="12" s="1"/>
  <c r="V82" i="12"/>
  <c r="V81" i="12" s="1"/>
  <c r="G83" i="12"/>
  <c r="I83" i="12"/>
  <c r="K83" i="12"/>
  <c r="O83" i="12"/>
  <c r="Q83" i="12"/>
  <c r="V83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8" i="12"/>
  <c r="M88" i="12" s="1"/>
  <c r="I88" i="12"/>
  <c r="K88" i="12"/>
  <c r="O88" i="12"/>
  <c r="Q88" i="12"/>
  <c r="V88" i="12"/>
  <c r="G89" i="12"/>
  <c r="I54" i="1" s="1"/>
  <c r="I89" i="12"/>
  <c r="K89" i="12"/>
  <c r="G90" i="12"/>
  <c r="I90" i="12"/>
  <c r="K90" i="12"/>
  <c r="M90" i="12"/>
  <c r="O90" i="12"/>
  <c r="O89" i="12" s="1"/>
  <c r="Q90" i="12"/>
  <c r="Q89" i="12" s="1"/>
  <c r="V90" i="12"/>
  <c r="G91" i="12"/>
  <c r="M91" i="12" s="1"/>
  <c r="I91" i="12"/>
  <c r="K91" i="12"/>
  <c r="O91" i="12"/>
  <c r="Q91" i="12"/>
  <c r="V91" i="12"/>
  <c r="G93" i="12"/>
  <c r="I93" i="12"/>
  <c r="K93" i="12"/>
  <c r="M93" i="12"/>
  <c r="O93" i="12"/>
  <c r="Q93" i="12"/>
  <c r="V93" i="12"/>
  <c r="V89" i="12" s="1"/>
  <c r="G94" i="12"/>
  <c r="M94" i="12" s="1"/>
  <c r="I94" i="12"/>
  <c r="K94" i="12"/>
  <c r="O94" i="12"/>
  <c r="Q94" i="12"/>
  <c r="V94" i="12"/>
  <c r="G96" i="12"/>
  <c r="I96" i="12"/>
  <c r="I95" i="12" s="1"/>
  <c r="K96" i="12"/>
  <c r="K95" i="12" s="1"/>
  <c r="O96" i="12"/>
  <c r="O95" i="12" s="1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Q95" i="12" s="1"/>
  <c r="V100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V95" i="12" s="1"/>
  <c r="G106" i="12"/>
  <c r="I106" i="12"/>
  <c r="I105" i="12" s="1"/>
  <c r="K106" i="12"/>
  <c r="K105" i="12" s="1"/>
  <c r="O106" i="12"/>
  <c r="O105" i="12" s="1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Q105" i="12" s="1"/>
  <c r="V110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V105" i="12" s="1"/>
  <c r="Q114" i="12"/>
  <c r="V114" i="12"/>
  <c r="G115" i="12"/>
  <c r="G114" i="12" s="1"/>
  <c r="I57" i="1" s="1"/>
  <c r="I115" i="12"/>
  <c r="I114" i="12" s="1"/>
  <c r="K115" i="12"/>
  <c r="K114" i="12" s="1"/>
  <c r="O115" i="12"/>
  <c r="O114" i="12" s="1"/>
  <c r="Q115" i="12"/>
  <c r="V115" i="12"/>
  <c r="I116" i="12"/>
  <c r="Q116" i="12"/>
  <c r="G117" i="12"/>
  <c r="M117" i="12" s="1"/>
  <c r="I117" i="12"/>
  <c r="K117" i="12"/>
  <c r="K116" i="12" s="1"/>
  <c r="O117" i="12"/>
  <c r="O116" i="12" s="1"/>
  <c r="Q117" i="12"/>
  <c r="V117" i="12"/>
  <c r="V116" i="12" s="1"/>
  <c r="G121" i="12"/>
  <c r="M121" i="12" s="1"/>
  <c r="I121" i="12"/>
  <c r="K121" i="12"/>
  <c r="O121" i="12"/>
  <c r="Q121" i="12"/>
  <c r="V121" i="12"/>
  <c r="O122" i="12"/>
  <c r="G123" i="12"/>
  <c r="I123" i="12"/>
  <c r="I122" i="12" s="1"/>
  <c r="K123" i="12"/>
  <c r="M123" i="12"/>
  <c r="O123" i="12"/>
  <c r="Q123" i="12"/>
  <c r="Q122" i="12" s="1"/>
  <c r="V123" i="12"/>
  <c r="V122" i="12" s="1"/>
  <c r="G124" i="12"/>
  <c r="M124" i="12" s="1"/>
  <c r="I124" i="12"/>
  <c r="K124" i="12"/>
  <c r="O124" i="12"/>
  <c r="Q124" i="12"/>
  <c r="V124" i="12"/>
  <c r="G126" i="12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M130" i="12" s="1"/>
  <c r="I130" i="12"/>
  <c r="K130" i="12"/>
  <c r="K122" i="12" s="1"/>
  <c r="O130" i="12"/>
  <c r="Q130" i="12"/>
  <c r="V130" i="12"/>
  <c r="G131" i="12"/>
  <c r="M131" i="12" s="1"/>
  <c r="I131" i="12"/>
  <c r="K131" i="12"/>
  <c r="O131" i="12"/>
  <c r="Q131" i="12"/>
  <c r="V131" i="12"/>
  <c r="G133" i="12"/>
  <c r="M133" i="12" s="1"/>
  <c r="I133" i="12"/>
  <c r="K133" i="12"/>
  <c r="O133" i="12"/>
  <c r="Q133" i="12"/>
  <c r="V133" i="12"/>
  <c r="K134" i="12"/>
  <c r="O134" i="12"/>
  <c r="G135" i="12"/>
  <c r="M135" i="12" s="1"/>
  <c r="M134" i="12" s="1"/>
  <c r="I135" i="12"/>
  <c r="I134" i="12" s="1"/>
  <c r="K135" i="12"/>
  <c r="O135" i="12"/>
  <c r="Q135" i="12"/>
  <c r="Q134" i="12" s="1"/>
  <c r="V135" i="12"/>
  <c r="V134" i="12" s="1"/>
  <c r="F41" i="1"/>
  <c r="G41" i="1"/>
  <c r="H41" i="1"/>
  <c r="I41" i="1"/>
  <c r="J40" i="1" s="1"/>
  <c r="G134" i="12" l="1"/>
  <c r="G122" i="12"/>
  <c r="I59" i="1" s="1"/>
  <c r="I16" i="1" s="1"/>
  <c r="G105" i="12"/>
  <c r="I56" i="1" s="1"/>
  <c r="G116" i="12"/>
  <c r="I58" i="1" s="1"/>
  <c r="M116" i="12"/>
  <c r="G95" i="12"/>
  <c r="I55" i="1" s="1"/>
  <c r="M89" i="12"/>
  <c r="G81" i="12"/>
  <c r="I53" i="1" s="1"/>
  <c r="M45" i="12"/>
  <c r="M83" i="12"/>
  <c r="M81" i="12" s="1"/>
  <c r="M126" i="12"/>
  <c r="M122" i="12" s="1"/>
  <c r="M50" i="12"/>
  <c r="M49" i="12" s="1"/>
  <c r="M115" i="12"/>
  <c r="M114" i="12" s="1"/>
  <c r="M106" i="12"/>
  <c r="M105" i="12" s="1"/>
  <c r="M96" i="12"/>
  <c r="M95" i="12" s="1"/>
  <c r="M41" i="12"/>
  <c r="M40" i="12" s="1"/>
  <c r="M9" i="12"/>
  <c r="M8" i="12" s="1"/>
  <c r="J38" i="1"/>
  <c r="J41" i="1" s="1"/>
  <c r="J39" i="1"/>
  <c r="J27" i="1"/>
  <c r="J26" i="1"/>
  <c r="G37" i="1"/>
  <c r="F37" i="1"/>
  <c r="J23" i="1"/>
  <c r="J24" i="1"/>
  <c r="J25" i="1"/>
  <c r="E24" i="1"/>
  <c r="E26" i="1"/>
  <c r="I60" i="1" l="1"/>
  <c r="I19" i="1"/>
  <c r="I17" i="1"/>
  <c r="I21" i="1" s="1"/>
  <c r="G25" i="1" s="1"/>
  <c r="G27" i="1" s="1"/>
  <c r="I61" i="1"/>
  <c r="J53" i="1" s="1"/>
  <c r="J55" i="1" l="1"/>
  <c r="J48" i="1"/>
  <c r="J51" i="1"/>
  <c r="J54" i="1"/>
  <c r="J56" i="1"/>
  <c r="J59" i="1"/>
  <c r="J52" i="1"/>
  <c r="J57" i="1"/>
  <c r="J60" i="1"/>
  <c r="J49" i="1"/>
  <c r="J58" i="1"/>
  <c r="J50" i="1"/>
  <c r="J61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Filip Švec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<sst xmlns="http://schemas.openxmlformats.org/spreadsheetml/2006/main" count="774" uniqueCount="301">
  <si>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</si>
  <si>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</si>
  <si>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</si>
  <si>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</si>
  <si>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</si>
  <si>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</si>
  <si>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</si>
  <si>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</si>
  <si>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</si>
  <si>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</si>
  <si>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</si>
  <si>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</si>
  <si>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</si>
  <si>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</si>
  <si>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</si>
  <si>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</si>
  <si>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</si>
  <si>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</si>
  <si>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</si>
  <si>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</si>
  <si>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</si>
  <si>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</si>
  <si>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</si>
  <si>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</si>
  <si>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</si>
  <si>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</si>
  <si>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</si>
  <si>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</si>
  <si>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</si>
  <si>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</si>
  <si>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</si>
  <si>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</si>
  <si>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</si>
  <si>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</si>
  <si>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</si>
  <si>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</si>
  <si>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</si>
  <si>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</si>
  <si>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</si>
  <si>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</si>
  <si>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</si>
  <si>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</si>
  <si>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Z033_R02</t>
  </si>
  <si>
    <t>hospodářský pavilon - mč. 1.02</t>
  </si>
  <si>
    <t>02</t>
  </si>
  <si>
    <t>-</t>
  </si>
  <si>
    <t>Objekt:</t>
  </si>
  <si>
    <t>Rozpočet:</t>
  </si>
  <si>
    <t>Město Česká Třebová</t>
  </si>
  <si>
    <t>Staré náměstí 78</t>
  </si>
  <si>
    <t>Česká Třebová</t>
  </si>
  <si>
    <t>56002</t>
  </si>
  <si>
    <t>00278653</t>
  </si>
  <si>
    <t>CZ00278653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</si>
  <si>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</si>
  <si>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</si>
  <si>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</si>
  <si>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</si>
  <si>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</si>
  <si>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</si>
  <si>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</si>
  <si>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63</t>
  </si>
  <si>
    <t>Podlahy a podlahové konstrukce</t>
  </si>
  <si>
    <t>9</t>
  </si>
  <si>
    <t>Ostatní konstrukce a práce, bourání</t>
  </si>
  <si>
    <t>96</t>
  </si>
  <si>
    <t>Bourání konstrukcí</t>
  </si>
  <si>
    <t>99</t>
  </si>
  <si>
    <t>Staveništní přesun hmot</t>
  </si>
  <si>
    <t>711</t>
  </si>
  <si>
    <t>Izolace proti vodě, vlhkosti a plynům</t>
  </si>
  <si>
    <t>713</t>
  </si>
  <si>
    <t>Izolace tepelné</t>
  </si>
  <si>
    <t>771</t>
  </si>
  <si>
    <t>Podlahy z dlaždic</t>
  </si>
  <si>
    <t>781</t>
  </si>
  <si>
    <t>Dokončovací práce - obklady</t>
  </si>
  <si>
    <t>783</t>
  </si>
  <si>
    <t>Dokončovací práce - nátěry</t>
  </si>
  <si>
    <t>784</t>
  </si>
  <si>
    <t>Dokončovací práce - malby a tapety</t>
  </si>
  <si>
    <t>97</t>
  </si>
  <si>
    <t>Přesuny suti a vybouraných hmot</t>
  </si>
  <si>
    <t>PSU</t>
  </si>
  <si>
    <t>VRN3</t>
  </si>
  <si>
    <t>Zařízení staveniště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</si>
  <si>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</si>
  <si>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</si>
  <si>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</si>
  <si>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</si>
  <si>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</si>
  <si>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</si>
  <si>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</si>
  <si>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</si>
  <si>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</si>
  <si>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</si>
  <si>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</si>
  <si>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</si>
  <si>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</si>
  <si>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</si>
  <si>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</si>
  <si>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</si>
  <si>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</si>
  <si>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</si>
  <si>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</si>
  <si>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</si>
  <si>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</si>
  <si>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</si>
  <si>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</si>
  <si>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</si>
  <si>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</si>
  <si>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</si>
  <si>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</si>
  <si>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</si>
  <si>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</si>
  <si>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611135101</t>
  </si>
  <si>
    <t>Hrubá výplň rýh ve stropech maltou jakékoli šířky rýhy</t>
  </si>
  <si>
    <t>m2</t>
  </si>
  <si>
    <t>URS</t>
  </si>
  <si>
    <t>Indiv</t>
  </si>
  <si>
    <t>Práce</t>
  </si>
  <si>
    <t>POL1_</t>
  </si>
  <si>
    <t>15,50*0,30</t>
  </si>
  <si>
    <t>VV</t>
  </si>
  <si>
    <t>611131121</t>
  </si>
  <si>
    <t>Penetrační disperzní nátěr vnitřních stropů nanášený ručně</t>
  </si>
  <si>
    <t>POL1_1</t>
  </si>
  <si>
    <t>611131101</t>
  </si>
  <si>
    <t>Cementový postřik vnitřních stropů nanášený celoplošně ručně</t>
  </si>
  <si>
    <t>611142001</t>
  </si>
  <si>
    <t>Potažení vnitřních stropů sklovláknitým pletivem vtlačeným do tenkovrstvé hmoty</t>
  </si>
  <si>
    <t>611311141</t>
  </si>
  <si>
    <t>Vápenná omítka štuková dvouvrstvá vnitřních stropů rovných nanášená ručně</t>
  </si>
  <si>
    <t>611311191</t>
  </si>
  <si>
    <t>Příp váp omítka vni strop ZKD 5 ru</t>
  </si>
  <si>
    <t>612135101</t>
  </si>
  <si>
    <t>Hrubá výplň rýh ve stěnách maltou jakékoli šířky rýhy</t>
  </si>
  <si>
    <t>612131121</t>
  </si>
  <si>
    <t>Penetrační disperzní nátěr vnitřních stěn nanášený ručně</t>
  </si>
  <si>
    <t>mč. 1.02 : (6,95+6,95+9,21+9,21+0,84+0,84+0,40+0,95+1,26)*2,94</t>
  </si>
  <si>
    <t>výplně : -(4,775*1,78)*1</t>
  </si>
  <si>
    <t>-(1,15*1,78)*1</t>
  </si>
  <si>
    <t>-(1,00*2,00)*1</t>
  </si>
  <si>
    <t>ostění : (4,775+1,78+1,78)*0,20</t>
  </si>
  <si>
    <t>(1,15+1,78+1,78)*0,20</t>
  </si>
  <si>
    <t>612131101</t>
  </si>
  <si>
    <t>Cementový postřik vnitřních stěn nanášený celoplošně ručně</t>
  </si>
  <si>
    <t>612142001</t>
  </si>
  <si>
    <t>Potažení vnitřních stěn sklovláknitým pletivem vtlačeným do tenkovrstvé hmoty</t>
  </si>
  <si>
    <t>612321111</t>
  </si>
  <si>
    <t>Vápenocementová omítka hrubá jednovrstvá zatřená vnitřních stěn nanášená ručně</t>
  </si>
  <si>
    <t>mč. 1.02 : (6,95+6,95+9,21+9,21+0,84+0,84+0,40+0,95+1,26)*1,80</t>
  </si>
  <si>
    <t>-(1,00*1,80)*1</t>
  </si>
  <si>
    <t>612321191</t>
  </si>
  <si>
    <t>Příplatek k vápenocementové omítce vnitřních stěn za každých dalších 5 mm tloušťky ručně</t>
  </si>
  <si>
    <t>612311141</t>
  </si>
  <si>
    <t>Vápenná omítka štuková dvouvrstvá vnitřních stěn nanášená ručně</t>
  </si>
  <si>
    <t>97,6959</t>
  </si>
  <si>
    <t>-56,1605</t>
  </si>
  <si>
    <t>612311191</t>
  </si>
  <si>
    <t>Příplatek k vápenné omítce vnitřních stěn za každých dalších 5 mm tloušťky ručně</t>
  </si>
  <si>
    <t>6121430R0</t>
  </si>
  <si>
    <t>Příplatek za dodávku a osazení veškerých omítkových lišt, rohovníků a profilů vnitřních omítek stěn - viz specifikace systému a TP výrobce, TZ</t>
  </si>
  <si>
    <t>Vlastní</t>
  </si>
  <si>
    <t>630001010</t>
  </si>
  <si>
    <t>Oprava stávající podlahy - sponkování prasklin</t>
  </si>
  <si>
    <t>m</t>
  </si>
  <si>
    <t>631312611</t>
  </si>
  <si>
    <t>Mazanina betonová tl. 5 - 8 cm C 16/20</t>
  </si>
  <si>
    <t>m3</t>
  </si>
  <si>
    <t>RTS 21/ I</t>
  </si>
  <si>
    <t>44,69*0,07</t>
  </si>
  <si>
    <t>631319151</t>
  </si>
  <si>
    <t>Příplatek za přehlaz. mazanin pod povlaky tl. 8 cm</t>
  </si>
  <si>
    <t>949101111</t>
  </si>
  <si>
    <t>Lešení pomocné pro objekty pozemních staveb s lešeňovou podlahou v do 1,9 m zatížení do 150 kg/m2</t>
  </si>
  <si>
    <t>952901111</t>
  </si>
  <si>
    <t>Vyčištění budov bytové a občanské výstavby při výšce podlaží do 4 m</t>
  </si>
  <si>
    <t>978059541</t>
  </si>
  <si>
    <t>Odsekání a odebrání obkladů stěn z vnitřních obkládaček plochy přes 1 m2</t>
  </si>
  <si>
    <t>965081213</t>
  </si>
  <si>
    <t>Bourání podlah z dlaždic keramických nebo xylolitových tl do 10 mm plochy přes 1 m2</t>
  </si>
  <si>
    <t>44,69</t>
  </si>
  <si>
    <t>978011191</t>
  </si>
  <si>
    <t>Otlučení (osekání) vnitřní vápenné nebo vápenocementové omítky stropů v rozsahu do 100 %</t>
  </si>
  <si>
    <t>978013191</t>
  </si>
  <si>
    <t>Otlučení (osekání) vnitřní vápenné nebo vápenocementové omítky stěn v rozsahu do 100 %</t>
  </si>
  <si>
    <t>921223423RT2</t>
  </si>
  <si>
    <t>Vybourání vpusti podlahové</t>
  </si>
  <si>
    <t>kus</t>
  </si>
  <si>
    <t>921223423RT3</t>
  </si>
  <si>
    <t>Stavební připravenost pro novou podlahovou vpusť, kterou zajišťuje dodavatel GASTRA</t>
  </si>
  <si>
    <t>967031132</t>
  </si>
  <si>
    <t>Přisekání rovných ostění v cihelném zdivu na MV nebo MVC</t>
  </si>
  <si>
    <t>965042141</t>
  </si>
  <si>
    <t>Bourání mazanin betonových tl. 10 cm, nad 4 m2 pneumat. kladivo, tl. mazaniny 8 - 10 cm</t>
  </si>
  <si>
    <t>44,69*0,08</t>
  </si>
  <si>
    <t>713102111</t>
  </si>
  <si>
    <t>Odstr.tep.izolace podlah,volně, EPS tl.do 100 mm</t>
  </si>
  <si>
    <t>711140102</t>
  </si>
  <si>
    <t>Odstr.izolace proti vlhk.vodor. pásy přitav.,2vrst</t>
  </si>
  <si>
    <t>998017002</t>
  </si>
  <si>
    <t>Přesun omezen mechaniz budova v-12m</t>
  </si>
  <si>
    <t>t</t>
  </si>
  <si>
    <t>Přesun hmot</t>
  </si>
  <si>
    <t>POL7_</t>
  </si>
  <si>
    <t>998018002</t>
  </si>
  <si>
    <t>Přesun hmot ruční pro budovy v do 12 m</t>
  </si>
  <si>
    <t>X*0,2 'Přepočtené koeficientem množství : 14,21918*1,00</t>
  </si>
  <si>
    <t>711111001</t>
  </si>
  <si>
    <t>Izolace proti vlhkosti vodor. nátěr ALP za studena</t>
  </si>
  <si>
    <t>11163150</t>
  </si>
  <si>
    <t>lak penetrační asfaltový</t>
  </si>
  <si>
    <t>SPCM</t>
  </si>
  <si>
    <t>Specifikace</t>
  </si>
  <si>
    <t>POL3_0</t>
  </si>
  <si>
    <t>X*0,00035 'Přepočtené koeficientem množství : 44,69*0,00035</t>
  </si>
  <si>
    <t>711141559</t>
  </si>
  <si>
    <t>Izolace proti vlhk. vodorovná pásy přitavením 1 vrstva - materiál ve specifikaci</t>
  </si>
  <si>
    <t>62853004</t>
  </si>
  <si>
    <t>pás asfaltový natavitelný modifikovaný SBS tl 4,0mm s nosnou vložkou</t>
  </si>
  <si>
    <t>X*1,2 'Přepočtené koeficientem množství : 44,69*1,20</t>
  </si>
  <si>
    <t>998711202</t>
  </si>
  <si>
    <t>Přesun hmot procentní pro izolace proti vodě, vlhkosti a plynům v objektech v do 12 m</t>
  </si>
  <si>
    <t>713121111</t>
  </si>
  <si>
    <t>Izolace tepelná podlah na sucho, jednovrstvá</t>
  </si>
  <si>
    <t>28375915</t>
  </si>
  <si>
    <t>deska EPS 150 pro trvalé zatížení v tlaku (max. 3000 kg/m2)</t>
  </si>
  <si>
    <t>x*1,05 'Přepočtené koeficientem množství : 44,69*0,03*1,05</t>
  </si>
  <si>
    <t>713191100</t>
  </si>
  <si>
    <t>Položení separační fólie včetně dodávky PE fólie</t>
  </si>
  <si>
    <t>998713202</t>
  </si>
  <si>
    <t>Přesun hmot pro izolace tepelné, výšky do 12 m</t>
  </si>
  <si>
    <t>771111011</t>
  </si>
  <si>
    <t>Vysátí podkladu nášlap ploch podlah</t>
  </si>
  <si>
    <t>POL1_7</t>
  </si>
  <si>
    <t>771121011</t>
  </si>
  <si>
    <t>Nátěr penetrační na podlahu</t>
  </si>
  <si>
    <t>771151012</t>
  </si>
  <si>
    <t>Samonivelační stěrka podlah pevnosti 20 MPa tl 5 mm</t>
  </si>
  <si>
    <t>771574266</t>
  </si>
  <si>
    <t>Montáž podlah keramických protiskluzných lepených flexibilním lepidlem</t>
  </si>
  <si>
    <t>59761R30</t>
  </si>
  <si>
    <t>dlaždice keramické protiskluzné - typ Quarzite QZ 03 300x300mm</t>
  </si>
  <si>
    <t>X*1,15 'Přepočtené koeficientem množství: : 0</t>
  </si>
  <si>
    <t>44,69*1,15</t>
  </si>
  <si>
    <t>771577R04</t>
  </si>
  <si>
    <t>Příplatek k vnitřním dlažbám za dodávku a montáž ukončovacích, rohových a koutových profilů</t>
  </si>
  <si>
    <t>998771202</t>
  </si>
  <si>
    <t>Přesun hmot pro podlahy z dlaždic, výšky do 12 m</t>
  </si>
  <si>
    <t>781121011</t>
  </si>
  <si>
    <t>Nátěr penetrační na stěnu</t>
  </si>
  <si>
    <t>781131112</t>
  </si>
  <si>
    <t>Izolace pod obklad nátěrem nebo stěrkou ve dvou vrstvách</t>
  </si>
  <si>
    <t>781131264</t>
  </si>
  <si>
    <t>Izolace pod obklad těsnícími pásy mezi podlahou a stěnou / stěnami</t>
  </si>
  <si>
    <t>781474115</t>
  </si>
  <si>
    <t>Montáž obkladů vnitřních keramických hladkých lepených flexibilním lepidlem</t>
  </si>
  <si>
    <t>59761R00</t>
  </si>
  <si>
    <t>obklad keramický hladký hladký typ - Pastel krem lesk 200x200mm</t>
  </si>
  <si>
    <t>X*1,1 'Přepočtené koeficientem množství : 56,1605*1,10</t>
  </si>
  <si>
    <t>781477R00</t>
  </si>
  <si>
    <t>Příplatek k vnitřním obladům za dodávku a montáž ukončovacích, rohových a koutových profilů</t>
  </si>
  <si>
    <t>998781202</t>
  </si>
  <si>
    <t>Přesun hmot pro obklady keramické, výšky do 12 m</t>
  </si>
  <si>
    <t>783923171</t>
  </si>
  <si>
    <t>Penetrační akrylátový nátěr hrubých betonových podlah</t>
  </si>
  <si>
    <t>784181101</t>
  </si>
  <si>
    <t>Základní akrylátová jednonásobná penetrace podkladu v místnostech výšky do 3,80m</t>
  </si>
  <si>
    <t>strop : 44,69</t>
  </si>
  <si>
    <t>stěny : 97,6959</t>
  </si>
  <si>
    <t>obklady : -56,1605</t>
  </si>
  <si>
    <t>784221101</t>
  </si>
  <si>
    <t>Dvojnásobné bílé malby ze směsí za sucha dobře otěruvzdorných v místnostech do 3,80 m</t>
  </si>
  <si>
    <t>997013153</t>
  </si>
  <si>
    <t>Vnitrostaveništní doprava suti a vybouraných hmot pro budovy v do 12 m s omezením mechanizace</t>
  </si>
  <si>
    <t>Přesun suti</t>
  </si>
  <si>
    <t>POL8_</t>
  </si>
  <si>
    <t>997013213</t>
  </si>
  <si>
    <t>Vnitrostaveništní doprava suti a vybouraných hmot pro budovy v do 12 m ručně</t>
  </si>
  <si>
    <t>x*0,2 'Přepočtené koeficientem množství : 20,64667</t>
  </si>
  <si>
    <t>979013219</t>
  </si>
  <si>
    <t>Příplatek k vnitrost. dopravě suti za dalších 10 m</t>
  </si>
  <si>
    <t>20,64667*(40/10)</t>
  </si>
  <si>
    <t>997321611</t>
  </si>
  <si>
    <t>Nakládání překlad suti a vyb hmot</t>
  </si>
  <si>
    <t>20,64667</t>
  </si>
  <si>
    <t>997321511</t>
  </si>
  <si>
    <t>Vodorovná doprava suti a vybouraných hmot po suchu do 1 km</t>
  </si>
  <si>
    <t>997321519</t>
  </si>
  <si>
    <t>Příplatek ZKD 1km vodorovné dopravy suti a vybouraných hmot po suchu</t>
  </si>
  <si>
    <t>x*20 'Přepočtené koeficientem množství : 20,64667*20</t>
  </si>
  <si>
    <t>997013R31</t>
  </si>
  <si>
    <t>Poplatek za uložení na skládce (skládkovné) stavebního odpadu bez rozlišení</t>
  </si>
  <si>
    <t>005121 R</t>
  </si>
  <si>
    <t>Kč</t>
  </si>
  <si>
    <t>CN*0,0056808705 (podíl VRN) na celkové ceně díla : 397397,13*0,0056808705*1</t>
  </si>
  <si>
    <t>END</t>
  </si>
  <si>
    <t>36,00*0,30</t>
  </si>
  <si>
    <t>Z033</t>
  </si>
  <si>
    <t>MŠ U Stadionu - změny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</si>
</sst>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39</v>
      </c>
    </row>
    <row r="2" spans="1:7" ht="57.75" customHeight="1" x14ac:dyDescent="0.2">
      <c r="A2" s="181" t="s">
        <v>40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view="pageBreakPreview" topLeftCell="B1" zoomScaleNormal="100" zoomScaleSheetLayoutView="100" workbookViewId="0">
      <selection activeCell="H31" sqref="H3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37</v>
      </c>
      <c r="B1" s="182" t="s">
        <v>4</v>
      </c>
      <c r="C1" s="183"/>
      <c r="D1" s="183"/>
      <c r="E1" s="183"/>
      <c r="F1" s="183"/>
      <c r="G1" s="183"/>
      <c r="H1" s="183"/>
      <c r="I1" s="183"/>
      <c r="J1" s="184"/>
    </row>
    <row r="2" spans="1:15" ht="36" customHeight="1" x14ac:dyDescent="0.2">
      <c r="A2" s="2"/>
      <c r="B2" s="74" t="s">
        <v>23</v>
      </c>
      <c r="C2" s="75"/>
      <c r="D2" s="76"/>
      <c r="E2" s="190" t="s">
        <v>300</v>
      </c>
      <c r="F2" s="191"/>
      <c r="G2" s="191"/>
      <c r="H2" s="191"/>
      <c r="I2" s="191"/>
      <c r="J2" s="192"/>
      <c r="O2" s="1"/>
    </row>
    <row r="3" spans="1:15" ht="27" customHeight="1" x14ac:dyDescent="0.2">
      <c r="A3" s="2"/>
      <c r="B3" s="77" t="s">
        <v>46</v>
      </c>
      <c r="C3" s="75"/>
      <c r="D3" s="78"/>
      <c r="E3" s="193" t="s">
        <v>45</v>
      </c>
      <c r="F3" s="194"/>
      <c r="G3" s="194"/>
      <c r="H3" s="194"/>
      <c r="I3" s="194"/>
      <c r="J3" s="195"/>
    </row>
    <row r="4" spans="1:15" ht="23.25" customHeight="1" x14ac:dyDescent="0.2">
      <c r="A4" s="72">
        <v>870514</v>
      </c>
      <c r="B4" s="79" t="s">
        <v>47</v>
      </c>
      <c r="C4" s="80"/>
      <c r="D4" s="81" t="s">
        <v>299</v>
      </c>
      <c r="E4" s="203" t="s">
        <v>43</v>
      </c>
      <c r="F4" s="204"/>
      <c r="G4" s="204"/>
      <c r="H4" s="204"/>
      <c r="I4" s="204"/>
      <c r="J4" s="205"/>
    </row>
    <row r="5" spans="1:15" ht="24" customHeight="1" x14ac:dyDescent="0.2">
      <c r="A5" s="2"/>
      <c r="B5" s="30" t="s">
        <v>22</v>
      </c>
      <c r="D5" s="208" t="s">
        <v>48</v>
      </c>
      <c r="E5" s="209"/>
      <c r="F5" s="209"/>
      <c r="G5" s="209"/>
      <c r="H5" s="17" t="s">
        <v>41</v>
      </c>
      <c r="I5" s="82" t="s">
        <v>52</v>
      </c>
      <c r="J5" s="8"/>
    </row>
    <row r="6" spans="1:15" ht="15.75" customHeight="1" x14ac:dyDescent="0.2">
      <c r="A6" s="2"/>
      <c r="B6" s="27"/>
      <c r="C6" s="53"/>
      <c r="D6" s="210" t="s">
        <v>49</v>
      </c>
      <c r="E6" s="211"/>
      <c r="F6" s="211"/>
      <c r="G6" s="211"/>
      <c r="H6" s="17" t="s">
        <v>35</v>
      </c>
      <c r="I6" s="82" t="s">
        <v>53</v>
      </c>
      <c r="J6" s="8"/>
    </row>
    <row r="7" spans="1:15" ht="15.75" customHeight="1" x14ac:dyDescent="0.2">
      <c r="A7" s="2"/>
      <c r="B7" s="28"/>
      <c r="C7" s="54"/>
      <c r="D7" s="73" t="s">
        <v>51</v>
      </c>
      <c r="E7" s="212" t="s">
        <v>50</v>
      </c>
      <c r="F7" s="213"/>
      <c r="G7" s="213"/>
      <c r="H7" s="23"/>
      <c r="I7" s="22"/>
      <c r="J7" s="33"/>
    </row>
    <row r="8" spans="1:15" ht="24" hidden="1" customHeight="1" x14ac:dyDescent="0.2">
      <c r="A8" s="2"/>
      <c r="B8" s="30" t="s">
        <v>20</v>
      </c>
      <c r="D8" s="49"/>
      <c r="H8" s="17" t="s">
        <v>41</v>
      </c>
      <c r="I8" s="21"/>
      <c r="J8" s="8"/>
    </row>
    <row r="9" spans="1:15" ht="15.75" hidden="1" customHeight="1" x14ac:dyDescent="0.2">
      <c r="A9" s="2"/>
      <c r="B9" s="2"/>
      <c r="D9" s="49"/>
      <c r="H9" s="17" t="s">
        <v>35</v>
      </c>
      <c r="I9" s="21"/>
      <c r="J9" s="8"/>
    </row>
    <row r="10" spans="1:15" ht="15.75" hidden="1" customHeight="1" x14ac:dyDescent="0.2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97"/>
      <c r="E11" s="197"/>
      <c r="F11" s="197"/>
      <c r="G11" s="197"/>
      <c r="H11" s="17" t="s">
        <v>41</v>
      </c>
      <c r="I11" s="82"/>
      <c r="J11" s="8"/>
    </row>
    <row r="12" spans="1:15" ht="15.75" customHeight="1" x14ac:dyDescent="0.2">
      <c r="A12" s="2"/>
      <c r="B12" s="27"/>
      <c r="C12" s="53"/>
      <c r="D12" s="202"/>
      <c r="E12" s="202"/>
      <c r="F12" s="202"/>
      <c r="G12" s="202"/>
      <c r="H12" s="17" t="s">
        <v>35</v>
      </c>
      <c r="I12" s="82"/>
      <c r="J12" s="8"/>
    </row>
    <row r="13" spans="1:15" ht="15.75" customHeight="1" x14ac:dyDescent="0.2">
      <c r="A13" s="2"/>
      <c r="B13" s="28"/>
      <c r="C13" s="54"/>
      <c r="D13" s="73"/>
      <c r="E13" s="206"/>
      <c r="F13" s="207"/>
      <c r="G13" s="207"/>
      <c r="H13" s="18"/>
      <c r="I13" s="22"/>
      <c r="J13" s="33"/>
    </row>
    <row r="14" spans="1:15" ht="24" customHeight="1" x14ac:dyDescent="0.2">
      <c r="A14" s="2"/>
      <c r="B14" s="41" t="s">
        <v>21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">
      <c r="A15" s="2"/>
      <c r="B15" s="34" t="s">
        <v>33</v>
      </c>
      <c r="C15" s="59"/>
      <c r="D15" s="52"/>
      <c r="E15" s="196"/>
      <c r="F15" s="196"/>
      <c r="G15" s="198"/>
      <c r="H15" s="198"/>
      <c r="I15" s="198" t="s">
        <v>30</v>
      </c>
      <c r="J15" s="199"/>
    </row>
    <row r="16" spans="1:15" ht="23.25" customHeight="1" x14ac:dyDescent="0.2">
      <c r="A16" s="139" t="s">
        <v>25</v>
      </c>
      <c r="B16" s="37" t="s">
        <v>25</v>
      </c>
      <c r="C16" s="60"/>
      <c r="D16" s="61"/>
      <c r="E16" s="187"/>
      <c r="F16" s="188"/>
      <c r="G16" s="187"/>
      <c r="H16" s="188"/>
      <c r="I16" s="187">
        <f>SUM(I48:I52)+I59</f>
        <v>0</v>
      </c>
      <c r="J16" s="189"/>
    </row>
    <row r="17" spans="1:10" ht="23.25" customHeight="1" x14ac:dyDescent="0.2">
      <c r="A17" s="139" t="s">
        <v>26</v>
      </c>
      <c r="B17" s="37" t="s">
        <v>26</v>
      </c>
      <c r="C17" s="60"/>
      <c r="D17" s="61"/>
      <c r="E17" s="187"/>
      <c r="F17" s="188"/>
      <c r="G17" s="187"/>
      <c r="H17" s="188"/>
      <c r="I17" s="187">
        <f>SUM(I53:I58)</f>
        <v>0</v>
      </c>
      <c r="J17" s="189"/>
    </row>
    <row r="18" spans="1:10" ht="23.25" customHeight="1" x14ac:dyDescent="0.2">
      <c r="A18" s="139" t="s">
        <v>27</v>
      </c>
      <c r="B18" s="37" t="s">
        <v>27</v>
      </c>
      <c r="C18" s="60"/>
      <c r="D18" s="61"/>
      <c r="E18" s="187"/>
      <c r="F18" s="188"/>
      <c r="G18" s="187"/>
      <c r="H18" s="188"/>
      <c r="I18" s="187">
        <v>0</v>
      </c>
      <c r="J18" s="189"/>
    </row>
    <row r="19" spans="1:10" ht="23.25" customHeight="1" x14ac:dyDescent="0.2">
      <c r="A19" s="139" t="s">
        <v>86</v>
      </c>
      <c r="B19" s="37" t="s">
        <v>28</v>
      </c>
      <c r="C19" s="60"/>
      <c r="D19" s="61"/>
      <c r="E19" s="187"/>
      <c r="F19" s="188"/>
      <c r="G19" s="187"/>
      <c r="H19" s="188"/>
      <c r="I19" s="187">
        <f>Z033_Pol!G134</f>
        <v>0</v>
      </c>
      <c r="J19" s="189"/>
    </row>
    <row r="20" spans="1:10" ht="23.25" customHeight="1" x14ac:dyDescent="0.2">
      <c r="A20" s="139" t="s">
        <v>87</v>
      </c>
      <c r="B20" s="37" t="s">
        <v>29</v>
      </c>
      <c r="C20" s="60"/>
      <c r="D20" s="61"/>
      <c r="E20" s="187"/>
      <c r="F20" s="188"/>
      <c r="G20" s="187"/>
      <c r="H20" s="188"/>
      <c r="I20" s="187">
        <v>0</v>
      </c>
      <c r="J20" s="189"/>
    </row>
    <row r="21" spans="1:10" ht="23.25" customHeight="1" x14ac:dyDescent="0.2">
      <c r="A21" s="2"/>
      <c r="B21" s="46" t="s">
        <v>30</v>
      </c>
      <c r="C21" s="62"/>
      <c r="D21" s="63"/>
      <c r="E21" s="200"/>
      <c r="F21" s="201"/>
      <c r="G21" s="200"/>
      <c r="H21" s="201"/>
      <c r="I21" s="200">
        <f>SUM(I16:J20)</f>
        <v>0</v>
      </c>
      <c r="J21" s="219"/>
    </row>
    <row r="22" spans="1:10" ht="33" customHeight="1" x14ac:dyDescent="0.2">
      <c r="A22" s="2"/>
      <c r="B22" s="40" t="s">
        <v>34</v>
      </c>
      <c r="C22" s="60"/>
      <c r="D22" s="61"/>
      <c r="E22" s="64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60"/>
      <c r="D23" s="61"/>
      <c r="E23" s="65">
        <v>15</v>
      </c>
      <c r="F23" s="38" t="s">
        <v>0</v>
      </c>
      <c r="G23" s="217">
        <v>0</v>
      </c>
      <c r="H23" s="218"/>
      <c r="I23" s="218"/>
      <c r="J23" s="39" t="str">
        <f t="shared" ref="J23:J27" si="0">Mena</f>
        <v>CZK</v>
      </c>
    </row>
    <row r="24" spans="1:10" ht="23.25" hidden="1" customHeight="1" x14ac:dyDescent="0.2">
      <c r="A24" s="2"/>
      <c r="B24" s="37" t="s">
        <v>13</v>
      </c>
      <c r="C24" s="60"/>
      <c r="D24" s="61"/>
      <c r="E24" s="65">
        <f>SazbaDPH1</f>
        <v>15</v>
      </c>
      <c r="F24" s="38" t="s">
        <v>0</v>
      </c>
      <c r="G24" s="215">
        <v>0</v>
      </c>
      <c r="H24" s="216"/>
      <c r="I24" s="216"/>
      <c r="J24" s="39" t="str">
        <f t="shared" si="0"/>
        <v>CZK</v>
      </c>
    </row>
    <row r="25" spans="1:10" ht="23.25" customHeight="1" thickBot="1" x14ac:dyDescent="0.25">
      <c r="A25" s="2"/>
      <c r="B25" s="37" t="s">
        <v>14</v>
      </c>
      <c r="C25" s="60"/>
      <c r="D25" s="61"/>
      <c r="E25" s="65">
        <v>21</v>
      </c>
      <c r="F25" s="38" t="s">
        <v>0</v>
      </c>
      <c r="G25" s="217">
        <f>I21</f>
        <v>0</v>
      </c>
      <c r="H25" s="218"/>
      <c r="I25" s="218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6"/>
      <c r="D26" s="52"/>
      <c r="E26" s="67">
        <f>SazbaDPH2</f>
        <v>21</v>
      </c>
      <c r="F26" s="29" t="s">
        <v>0</v>
      </c>
      <c r="G26" s="185">
        <v>83927</v>
      </c>
      <c r="H26" s="186"/>
      <c r="I26" s="186"/>
      <c r="J26" s="36" t="str">
        <f t="shared" si="0"/>
        <v>CZK</v>
      </c>
    </row>
    <row r="27" spans="1:10" ht="27.75" customHeight="1" thickBot="1" x14ac:dyDescent="0.25">
      <c r="A27" s="2"/>
      <c r="B27" s="113" t="s">
        <v>24</v>
      </c>
      <c r="C27" s="114"/>
      <c r="D27" s="114"/>
      <c r="E27" s="115"/>
      <c r="F27" s="116"/>
      <c r="G27" s="220">
        <f>ZakladDPHZakl</f>
        <v>0</v>
      </c>
      <c r="H27" s="221"/>
      <c r="I27" s="221"/>
      <c r="J27" s="117" t="str">
        <f t="shared" si="0"/>
        <v>CZK</v>
      </c>
    </row>
    <row r="28" spans="1:10" ht="27.75" hidden="1" customHeight="1" thickBot="1" x14ac:dyDescent="0.25">
      <c r="A28" s="2"/>
      <c r="B28" s="113" t="s">
        <v>36</v>
      </c>
      <c r="C28" s="118"/>
      <c r="D28" s="118"/>
      <c r="E28" s="118"/>
      <c r="F28" s="119"/>
      <c r="G28" s="220">
        <v>483582</v>
      </c>
      <c r="H28" s="220"/>
      <c r="I28" s="220"/>
      <c r="J28" s="120" t="s">
        <v>56</v>
      </c>
    </row>
    <row r="29" spans="1:10" ht="12.75" customHeight="1" x14ac:dyDescent="0.2">
      <c r="A29" s="2"/>
      <c r="B29" s="2"/>
      <c r="J29" s="9"/>
    </row>
    <row r="30" spans="1:10" ht="30" customHeight="1" x14ac:dyDescent="0.2">
      <c r="A30" s="2"/>
      <c r="B30" s="2"/>
      <c r="J30" s="9"/>
    </row>
    <row r="31" spans="1:10" ht="18.75" customHeight="1" x14ac:dyDescent="0.2">
      <c r="A31" s="2"/>
      <c r="B31" s="16"/>
      <c r="C31" s="68" t="s">
        <v>11</v>
      </c>
      <c r="D31" s="69"/>
      <c r="E31" s="69"/>
      <c r="F31" s="15" t="s">
        <v>10</v>
      </c>
      <c r="G31" s="25"/>
      <c r="H31" s="26"/>
      <c r="I31" s="25"/>
      <c r="J31" s="9"/>
    </row>
    <row r="32" spans="1:10" ht="47.25" customHeight="1" x14ac:dyDescent="0.2">
      <c r="A32" s="2"/>
      <c r="B32" s="2"/>
      <c r="J32" s="9"/>
    </row>
    <row r="33" spans="1:10" s="20" customFormat="1" ht="18.75" customHeight="1" x14ac:dyDescent="0.2">
      <c r="A33" s="19"/>
      <c r="B33" s="19"/>
      <c r="C33" s="70"/>
      <c r="D33" s="222"/>
      <c r="E33" s="223"/>
      <c r="G33" s="224"/>
      <c r="H33" s="225"/>
      <c r="I33" s="225"/>
      <c r="J33" s="24"/>
    </row>
    <row r="34" spans="1:10" ht="12.75" customHeight="1" x14ac:dyDescent="0.2">
      <c r="A34" s="2"/>
      <c r="B34" s="2"/>
      <c r="D34" s="214" t="s">
        <v>2</v>
      </c>
      <c r="E34" s="214"/>
      <c r="H34" s="10" t="s">
        <v>3</v>
      </c>
      <c r="J34" s="9"/>
    </row>
    <row r="35" spans="1:10" ht="13.5" customHeight="1" thickBot="1" x14ac:dyDescent="0.25">
      <c r="A35" s="11"/>
      <c r="B35" s="11"/>
      <c r="C35" s="71"/>
      <c r="D35" s="71"/>
      <c r="E35" s="71"/>
      <c r="F35" s="12"/>
      <c r="G35" s="12"/>
      <c r="H35" s="12"/>
      <c r="I35" s="12"/>
      <c r="J35" s="13"/>
    </row>
    <row r="36" spans="1:10" ht="27" hidden="1" customHeight="1" x14ac:dyDescent="0.2">
      <c r="B36" s="86" t="s">
        <v>16</v>
      </c>
      <c r="C36" s="87"/>
      <c r="D36" s="87"/>
      <c r="E36" s="87"/>
      <c r="F36" s="88"/>
      <c r="G36" s="88"/>
      <c r="H36" s="88"/>
      <c r="I36" s="88"/>
      <c r="J36" s="89"/>
    </row>
    <row r="37" spans="1:10" ht="25.5" hidden="1" customHeight="1" x14ac:dyDescent="0.2">
      <c r="A37" s="85" t="s">
        <v>38</v>
      </c>
      <c r="B37" s="90" t="s">
        <v>17</v>
      </c>
      <c r="C37" s="91" t="s">
        <v>5</v>
      </c>
      <c r="D37" s="91"/>
      <c r="E37" s="91"/>
      <c r="F37" s="92" t="str">
        <f>B23</f>
        <v>Základ pro sníženou DPH</v>
      </c>
      <c r="G37" s="92" t="str">
        <f>B25</f>
        <v>Základ pro základní DPH</v>
      </c>
      <c r="H37" s="93" t="s">
        <v>18</v>
      </c>
      <c r="I37" s="94" t="s">
        <v>1</v>
      </c>
      <c r="J37" s="95" t="s">
        <v>0</v>
      </c>
    </row>
    <row r="38" spans="1:10" ht="25.5" hidden="1" customHeight="1" x14ac:dyDescent="0.2">
      <c r="A38" s="85">
        <v>1</v>
      </c>
      <c r="B38" s="96" t="s">
        <v>54</v>
      </c>
      <c r="C38" s="226"/>
      <c r="D38" s="226"/>
      <c r="E38" s="226"/>
      <c r="F38" s="97">
        <v>0</v>
      </c>
      <c r="G38" s="98">
        <v>399654.69</v>
      </c>
      <c r="H38" s="99"/>
      <c r="I38" s="100">
        <v>399654.69</v>
      </c>
      <c r="J38" s="101">
        <f>IF(CenaCelkemVypocet=0,"",I38/CenaCelkemVypocet*100)</f>
        <v>100</v>
      </c>
    </row>
    <row r="39" spans="1:10" ht="25.5" hidden="1" customHeight="1" x14ac:dyDescent="0.2">
      <c r="A39" s="85">
        <v>2</v>
      </c>
      <c r="B39" s="102" t="s">
        <v>44</v>
      </c>
      <c r="C39" s="227" t="s">
        <v>45</v>
      </c>
      <c r="D39" s="227"/>
      <c r="E39" s="227"/>
      <c r="F39" s="103">
        <v>0</v>
      </c>
      <c r="G39" s="104">
        <v>399654.69</v>
      </c>
      <c r="H39" s="104"/>
      <c r="I39" s="105">
        <v>399654.69</v>
      </c>
      <c r="J39" s="106">
        <f>IF(CenaCelkemVypocet=0,"",I39/CenaCelkemVypocet*100)</f>
        <v>100</v>
      </c>
    </row>
    <row r="40" spans="1:10" ht="25.5" hidden="1" customHeight="1" x14ac:dyDescent="0.2">
      <c r="A40" s="85">
        <v>3</v>
      </c>
      <c r="B40" s="107" t="s">
        <v>42</v>
      </c>
      <c r="C40" s="226" t="s">
        <v>43</v>
      </c>
      <c r="D40" s="226"/>
      <c r="E40" s="226"/>
      <c r="F40" s="108">
        <v>0</v>
      </c>
      <c r="G40" s="99">
        <v>399654.69</v>
      </c>
      <c r="H40" s="99"/>
      <c r="I40" s="100">
        <v>399654.69</v>
      </c>
      <c r="J40" s="101">
        <f>IF(CenaCelkemVypocet=0,"",I40/CenaCelkemVypocet*100)</f>
        <v>100</v>
      </c>
    </row>
    <row r="41" spans="1:10" ht="25.5" hidden="1" customHeight="1" x14ac:dyDescent="0.2">
      <c r="A41" s="85"/>
      <c r="B41" s="228" t="s">
        <v>55</v>
      </c>
      <c r="C41" s="229"/>
      <c r="D41" s="229"/>
      <c r="E41" s="229"/>
      <c r="F41" s="109">
        <f>SUMIF(A38:A40,"=1",F38:F40)</f>
        <v>0</v>
      </c>
      <c r="G41" s="110">
        <f>SUMIF(A38:A40,"=1",G38:G40)</f>
        <v>399654.69</v>
      </c>
      <c r="H41" s="110">
        <f>SUMIF(A38:A40,"=1",H38:H40)</f>
        <v>0</v>
      </c>
      <c r="I41" s="111">
        <f>SUMIF(A38:A40,"=1",I38:I40)</f>
        <v>399654.69</v>
      </c>
      <c r="J41" s="112">
        <f>SUMIF(A38:A40,"=1",J38:J40)</f>
        <v>100</v>
      </c>
    </row>
    <row r="45" spans="1:10" ht="15.75" x14ac:dyDescent="0.25">
      <c r="B45" s="121" t="s">
        <v>57</v>
      </c>
    </row>
    <row r="47" spans="1:10" ht="25.5" customHeight="1" x14ac:dyDescent="0.2">
      <c r="A47" s="123"/>
      <c r="B47" s="126" t="s">
        <v>17</v>
      </c>
      <c r="C47" s="126" t="s">
        <v>5</v>
      </c>
      <c r="D47" s="127"/>
      <c r="E47" s="127"/>
      <c r="F47" s="128" t="s">
        <v>58</v>
      </c>
      <c r="G47" s="128"/>
      <c r="H47" s="128"/>
      <c r="I47" s="128" t="s">
        <v>30</v>
      </c>
      <c r="J47" s="128" t="s">
        <v>0</v>
      </c>
    </row>
    <row r="48" spans="1:10" ht="36.75" customHeight="1" x14ac:dyDescent="0.2">
      <c r="A48" s="124"/>
      <c r="B48" s="129" t="s">
        <v>59</v>
      </c>
      <c r="C48" s="230" t="s">
        <v>60</v>
      </c>
      <c r="D48" s="231"/>
      <c r="E48" s="231"/>
      <c r="F48" s="137" t="s">
        <v>25</v>
      </c>
      <c r="G48" s="130"/>
      <c r="H48" s="130"/>
      <c r="I48" s="130">
        <f>Z033_Pol!G8</f>
        <v>0</v>
      </c>
      <c r="J48" s="135" t="str">
        <f>IF(I61=0,"",I48/I61*100)</f>
        <v/>
      </c>
    </row>
    <row r="49" spans="1:10" ht="36.75" customHeight="1" x14ac:dyDescent="0.2">
      <c r="A49" s="124"/>
      <c r="B49" s="129" t="s">
        <v>61</v>
      </c>
      <c r="C49" s="230" t="s">
        <v>62</v>
      </c>
      <c r="D49" s="231"/>
      <c r="E49" s="231"/>
      <c r="F49" s="137" t="s">
        <v>25</v>
      </c>
      <c r="G49" s="130"/>
      <c r="H49" s="130"/>
      <c r="I49" s="130">
        <f>Z033_Pol!G40</f>
        <v>0</v>
      </c>
      <c r="J49" s="135" t="str">
        <f>IF(I61=0,"",I49/I61*100)</f>
        <v/>
      </c>
    </row>
    <row r="50" spans="1:10" ht="36.75" customHeight="1" x14ac:dyDescent="0.2">
      <c r="A50" s="124"/>
      <c r="B50" s="129" t="s">
        <v>63</v>
      </c>
      <c r="C50" s="230" t="s">
        <v>64</v>
      </c>
      <c r="D50" s="231"/>
      <c r="E50" s="231"/>
      <c r="F50" s="137" t="s">
        <v>25</v>
      </c>
      <c r="G50" s="130"/>
      <c r="H50" s="130"/>
      <c r="I50" s="130">
        <f>Z033_Pol!G45</f>
        <v>0</v>
      </c>
      <c r="J50" s="135" t="str">
        <f>IF(I61=0,"",I50/I61*100)</f>
        <v/>
      </c>
    </row>
    <row r="51" spans="1:10" ht="36.75" customHeight="1" x14ac:dyDescent="0.2">
      <c r="A51" s="124"/>
      <c r="B51" s="129" t="s">
        <v>65</v>
      </c>
      <c r="C51" s="230" t="s">
        <v>66</v>
      </c>
      <c r="D51" s="231"/>
      <c r="E51" s="231"/>
      <c r="F51" s="137" t="s">
        <v>25</v>
      </c>
      <c r="G51" s="130"/>
      <c r="H51" s="130"/>
      <c r="I51" s="130">
        <f>Z033_Pol!G49</f>
        <v>0</v>
      </c>
      <c r="J51" s="135" t="str">
        <f>IF(I61=0,"",I51/I61*100)</f>
        <v/>
      </c>
    </row>
    <row r="52" spans="1:10" ht="36.75" customHeight="1" x14ac:dyDescent="0.2">
      <c r="A52" s="124"/>
      <c r="B52" s="129" t="s">
        <v>67</v>
      </c>
      <c r="C52" s="230" t="s">
        <v>68</v>
      </c>
      <c r="D52" s="231"/>
      <c r="E52" s="231"/>
      <c r="F52" s="137" t="s">
        <v>25</v>
      </c>
      <c r="G52" s="130"/>
      <c r="H52" s="130"/>
      <c r="I52" s="130">
        <f>Z033_Pol!G77</f>
        <v>0</v>
      </c>
      <c r="J52" s="135" t="str">
        <f>IF(I61=0,"",I52/I61*100)</f>
        <v/>
      </c>
    </row>
    <row r="53" spans="1:10" ht="36.75" customHeight="1" x14ac:dyDescent="0.2">
      <c r="A53" s="124"/>
      <c r="B53" s="129" t="s">
        <v>69</v>
      </c>
      <c r="C53" s="230" t="s">
        <v>70</v>
      </c>
      <c r="D53" s="231"/>
      <c r="E53" s="231"/>
      <c r="F53" s="137" t="s">
        <v>26</v>
      </c>
      <c r="G53" s="130"/>
      <c r="H53" s="130"/>
      <c r="I53" s="130">
        <f>Z033_Pol!G81</f>
        <v>0</v>
      </c>
      <c r="J53" s="135" t="str">
        <f>IF(I61=0,"",I53/I61*100)</f>
        <v/>
      </c>
    </row>
    <row r="54" spans="1:10" ht="36.75" customHeight="1" x14ac:dyDescent="0.2">
      <c r="A54" s="124"/>
      <c r="B54" s="129" t="s">
        <v>71</v>
      </c>
      <c r="C54" s="230" t="s">
        <v>72</v>
      </c>
      <c r="D54" s="231"/>
      <c r="E54" s="231"/>
      <c r="F54" s="137" t="s">
        <v>26</v>
      </c>
      <c r="G54" s="130"/>
      <c r="H54" s="130"/>
      <c r="I54" s="130">
        <f>Z033_Pol!G89</f>
        <v>0</v>
      </c>
      <c r="J54" s="135" t="str">
        <f>IF(I61=0,"",I54/I61*100)</f>
        <v/>
      </c>
    </row>
    <row r="55" spans="1:10" ht="36.75" customHeight="1" x14ac:dyDescent="0.2">
      <c r="A55" s="124"/>
      <c r="B55" s="129" t="s">
        <v>73</v>
      </c>
      <c r="C55" s="230" t="s">
        <v>74</v>
      </c>
      <c r="D55" s="231"/>
      <c r="E55" s="231"/>
      <c r="F55" s="137" t="s">
        <v>26</v>
      </c>
      <c r="G55" s="130"/>
      <c r="H55" s="130"/>
      <c r="I55" s="130">
        <f>Z033_Pol!G95</f>
        <v>0</v>
      </c>
      <c r="J55" s="135" t="str">
        <f>IF(I61=0,"",I55/I61*100)</f>
        <v/>
      </c>
    </row>
    <row r="56" spans="1:10" ht="36.75" customHeight="1" x14ac:dyDescent="0.2">
      <c r="A56" s="124"/>
      <c r="B56" s="129" t="s">
        <v>75</v>
      </c>
      <c r="C56" s="230" t="s">
        <v>76</v>
      </c>
      <c r="D56" s="231"/>
      <c r="E56" s="231"/>
      <c r="F56" s="137" t="s">
        <v>26</v>
      </c>
      <c r="G56" s="130"/>
      <c r="H56" s="130"/>
      <c r="I56" s="130">
        <f>Z033_Pol!G105</f>
        <v>0</v>
      </c>
      <c r="J56" s="135" t="str">
        <f>IF(I61=0,"",I56/I61*100)</f>
        <v/>
      </c>
    </row>
    <row r="57" spans="1:10" ht="36.75" customHeight="1" x14ac:dyDescent="0.2">
      <c r="A57" s="124"/>
      <c r="B57" s="129" t="s">
        <v>77</v>
      </c>
      <c r="C57" s="230" t="s">
        <v>78</v>
      </c>
      <c r="D57" s="231"/>
      <c r="E57" s="231"/>
      <c r="F57" s="137" t="s">
        <v>26</v>
      </c>
      <c r="G57" s="130"/>
      <c r="H57" s="130"/>
      <c r="I57" s="130">
        <f>Z033_Pol!G114</f>
        <v>0</v>
      </c>
      <c r="J57" s="135" t="str">
        <f>IF(I61=0,"",I57/I61*100)</f>
        <v/>
      </c>
    </row>
    <row r="58" spans="1:10" ht="36.75" customHeight="1" x14ac:dyDescent="0.2">
      <c r="A58" s="124"/>
      <c r="B58" s="129" t="s">
        <v>79</v>
      </c>
      <c r="C58" s="230" t="s">
        <v>80</v>
      </c>
      <c r="D58" s="231"/>
      <c r="E58" s="231"/>
      <c r="F58" s="137" t="s">
        <v>26</v>
      </c>
      <c r="G58" s="130"/>
      <c r="H58" s="130"/>
      <c r="I58" s="130">
        <f>Z033_Pol!G116</f>
        <v>0</v>
      </c>
      <c r="J58" s="135" t="str">
        <f>IF(I61=0,"",I58/I61*100)</f>
        <v/>
      </c>
    </row>
    <row r="59" spans="1:10" ht="36.75" customHeight="1" x14ac:dyDescent="0.2">
      <c r="A59" s="124"/>
      <c r="B59" s="129" t="s">
        <v>81</v>
      </c>
      <c r="C59" s="230" t="s">
        <v>82</v>
      </c>
      <c r="D59" s="231"/>
      <c r="E59" s="231"/>
      <c r="F59" s="137" t="s">
        <v>83</v>
      </c>
      <c r="G59" s="130"/>
      <c r="H59" s="130"/>
      <c r="I59" s="130">
        <f>Z033_Pol!G122</f>
        <v>0</v>
      </c>
      <c r="J59" s="135" t="str">
        <f>IF(I61=0,"",I59/I61*100)</f>
        <v/>
      </c>
    </row>
    <row r="60" spans="1:10" ht="36.75" customHeight="1" x14ac:dyDescent="0.2">
      <c r="A60" s="124"/>
      <c r="B60" s="129" t="s">
        <v>84</v>
      </c>
      <c r="C60" s="230" t="s">
        <v>85</v>
      </c>
      <c r="D60" s="231"/>
      <c r="E60" s="231"/>
      <c r="F60" s="137" t="s">
        <v>86</v>
      </c>
      <c r="G60" s="130"/>
      <c r="H60" s="130"/>
      <c r="I60" s="130">
        <f>Z033_Pol!G134</f>
        <v>0</v>
      </c>
      <c r="J60" s="135" t="str">
        <f>IF(I61=0,"",I60/I61*100)</f>
        <v/>
      </c>
    </row>
    <row r="61" spans="1:10" ht="25.5" customHeight="1" x14ac:dyDescent="0.2">
      <c r="A61" s="125"/>
      <c r="B61" s="131" t="s">
        <v>1</v>
      </c>
      <c r="C61" s="132"/>
      <c r="D61" s="133"/>
      <c r="E61" s="133"/>
      <c r="F61" s="138"/>
      <c r="G61" s="134"/>
      <c r="H61" s="134"/>
      <c r="I61" s="134">
        <f>SUM(I48:I60)</f>
        <v>0</v>
      </c>
      <c r="J61" s="136">
        <f>SUM(J48:J60)</f>
        <v>0</v>
      </c>
    </row>
    <row r="62" spans="1:10" x14ac:dyDescent="0.2">
      <c r="F62" s="83"/>
      <c r="G62" s="83"/>
      <c r="H62" s="83"/>
      <c r="I62" s="83"/>
      <c r="J62" s="84"/>
    </row>
    <row r="63" spans="1:10" x14ac:dyDescent="0.2">
      <c r="F63" s="83"/>
      <c r="G63" s="83"/>
      <c r="H63" s="83"/>
      <c r="I63" s="83"/>
      <c r="J63" s="84"/>
    </row>
    <row r="64" spans="1:10" x14ac:dyDescent="0.2">
      <c r="F64" s="83"/>
      <c r="G64" s="83"/>
      <c r="H64" s="83"/>
      <c r="I64" s="83"/>
      <c r="J64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59:E59"/>
    <mergeCell ref="C60:E60"/>
    <mergeCell ref="C54:E54"/>
    <mergeCell ref="C55:E55"/>
    <mergeCell ref="C56:E56"/>
    <mergeCell ref="C57:E57"/>
    <mergeCell ref="C58:E58"/>
    <mergeCell ref="C49:E49"/>
    <mergeCell ref="C50:E50"/>
    <mergeCell ref="C51:E51"/>
    <mergeCell ref="C52:E52"/>
    <mergeCell ref="C53:E53"/>
    <mergeCell ref="C38:E38"/>
    <mergeCell ref="C39:E39"/>
    <mergeCell ref="C40:E40"/>
    <mergeCell ref="B41:E41"/>
    <mergeCell ref="C48:E48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G25:I25"/>
    <mergeCell ref="I19:J19"/>
    <mergeCell ref="G27:I27"/>
    <mergeCell ref="D33:E33"/>
    <mergeCell ref="G33:I33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48" t="s">
        <v>7</v>
      </c>
      <c r="B2" s="47"/>
      <c r="C2" s="234"/>
      <c r="D2" s="234"/>
      <c r="E2" s="234"/>
      <c r="F2" s="234"/>
      <c r="G2" s="235"/>
    </row>
    <row r="3" spans="1:7" ht="24.95" customHeight="1" x14ac:dyDescent="0.2">
      <c r="A3" s="48" t="s">
        <v>8</v>
      </c>
      <c r="B3" s="47"/>
      <c r="C3" s="234"/>
      <c r="D3" s="234"/>
      <c r="E3" s="234"/>
      <c r="F3" s="234"/>
      <c r="G3" s="235"/>
    </row>
    <row r="4" spans="1:7" ht="24.95" customHeight="1" x14ac:dyDescent="0.2">
      <c r="A4" s="48" t="s">
        <v>9</v>
      </c>
      <c r="B4" s="47"/>
      <c r="C4" s="234"/>
      <c r="D4" s="234"/>
      <c r="E4" s="234"/>
      <c r="F4" s="234"/>
      <c r="G4" s="23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view="pageBreakPreview" zoomScaleNormal="100" zoomScaleSheetLayoutView="100" workbookViewId="0">
      <pane ySplit="7" topLeftCell="A74" activePane="bottomLeft" state="frozen"/>
      <selection pane="bottomLeft" activeCell="AD132" sqref="AD132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6" t="s">
        <v>6</v>
      </c>
      <c r="B1" s="236"/>
      <c r="C1" s="236"/>
      <c r="D1" s="236"/>
      <c r="E1" s="236"/>
      <c r="F1" s="236"/>
      <c r="G1" s="236"/>
      <c r="AG1" t="s">
        <v>88</v>
      </c>
    </row>
    <row r="2" spans="1:60" ht="24.95" customHeight="1" x14ac:dyDescent="0.2">
      <c r="A2" s="140" t="s">
        <v>7</v>
      </c>
      <c r="B2" s="47"/>
      <c r="C2" s="237" t="s">
        <v>300</v>
      </c>
      <c r="D2" s="238"/>
      <c r="E2" s="238"/>
      <c r="F2" s="238"/>
      <c r="G2" s="239"/>
      <c r="AG2" t="s">
        <v>89</v>
      </c>
    </row>
    <row r="3" spans="1:60" ht="24.95" customHeight="1" x14ac:dyDescent="0.2">
      <c r="A3" s="140" t="s">
        <v>8</v>
      </c>
      <c r="B3" s="47"/>
      <c r="C3" s="237" t="s">
        <v>45</v>
      </c>
      <c r="D3" s="238"/>
      <c r="E3" s="238"/>
      <c r="F3" s="238"/>
      <c r="G3" s="239"/>
      <c r="AC3" s="122" t="s">
        <v>89</v>
      </c>
      <c r="AG3" t="s">
        <v>90</v>
      </c>
    </row>
    <row r="4" spans="1:60" ht="24.95" customHeight="1" x14ac:dyDescent="0.2">
      <c r="A4" s="141" t="s">
        <v>9</v>
      </c>
      <c r="B4" s="142" t="s">
        <v>299</v>
      </c>
      <c r="C4" s="240" t="s">
        <v>43</v>
      </c>
      <c r="D4" s="241"/>
      <c r="E4" s="241"/>
      <c r="F4" s="241"/>
      <c r="G4" s="242"/>
      <c r="AG4" t="s">
        <v>91</v>
      </c>
    </row>
    <row r="5" spans="1:60" x14ac:dyDescent="0.2">
      <c r="D5" s="10"/>
    </row>
    <row r="6" spans="1:60" ht="38.25" x14ac:dyDescent="0.2">
      <c r="A6" s="144" t="s">
        <v>92</v>
      </c>
      <c r="B6" s="146" t="s">
        <v>93</v>
      </c>
      <c r="C6" s="146" t="s">
        <v>94</v>
      </c>
      <c r="D6" s="145" t="s">
        <v>95</v>
      </c>
      <c r="E6" s="144" t="s">
        <v>96</v>
      </c>
      <c r="F6" s="143" t="s">
        <v>97</v>
      </c>
      <c r="G6" s="144" t="s">
        <v>30</v>
      </c>
      <c r="H6" s="147" t="s">
        <v>31</v>
      </c>
      <c r="I6" s="147" t="s">
        <v>98</v>
      </c>
      <c r="J6" s="147" t="s">
        <v>32</v>
      </c>
      <c r="K6" s="147" t="s">
        <v>99</v>
      </c>
      <c r="L6" s="147" t="s">
        <v>100</v>
      </c>
      <c r="M6" s="147" t="s">
        <v>101</v>
      </c>
      <c r="N6" s="147" t="s">
        <v>102</v>
      </c>
      <c r="O6" s="147" t="s">
        <v>103</v>
      </c>
      <c r="P6" s="147" t="s">
        <v>104</v>
      </c>
      <c r="Q6" s="147" t="s">
        <v>105</v>
      </c>
      <c r="R6" s="147" t="s">
        <v>106</v>
      </c>
      <c r="S6" s="147" t="s">
        <v>107</v>
      </c>
      <c r="T6" s="147" t="s">
        <v>108</v>
      </c>
      <c r="U6" s="147" t="s">
        <v>109</v>
      </c>
      <c r="V6" s="147" t="s">
        <v>110</v>
      </c>
      <c r="W6" s="147" t="s">
        <v>111</v>
      </c>
      <c r="X6" s="147" t="s">
        <v>112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7" t="s">
        <v>113</v>
      </c>
      <c r="B8" s="158" t="s">
        <v>59</v>
      </c>
      <c r="C8" s="175" t="s">
        <v>60</v>
      </c>
      <c r="D8" s="159"/>
      <c r="E8" s="160"/>
      <c r="F8" s="161"/>
      <c r="G8" s="162">
        <f>SUMIF(AG9:AG39,"&lt;&gt;NOR",G9:G39)</f>
        <v>0</v>
      </c>
      <c r="H8" s="156"/>
      <c r="I8" s="156">
        <f>SUM(I9:I39)</f>
        <v>0</v>
      </c>
      <c r="J8" s="156"/>
      <c r="K8" s="156">
        <f>SUM(K9:K39)</f>
        <v>105895.24</v>
      </c>
      <c r="L8" s="156"/>
      <c r="M8" s="156">
        <f>SUM(M9:M39)</f>
        <v>0</v>
      </c>
      <c r="N8" s="156"/>
      <c r="O8" s="156">
        <f>SUM(O9:O39)</f>
        <v>5.8100000000000005</v>
      </c>
      <c r="P8" s="156"/>
      <c r="Q8" s="156">
        <f>SUM(Q9:Q39)</f>
        <v>0</v>
      </c>
      <c r="R8" s="156"/>
      <c r="S8" s="156"/>
      <c r="T8" s="156"/>
      <c r="U8" s="156"/>
      <c r="V8" s="156">
        <f>SUM(V9:V39)</f>
        <v>0</v>
      </c>
      <c r="W8" s="156"/>
      <c r="X8" s="156"/>
      <c r="AG8" t="s">
        <v>114</v>
      </c>
    </row>
    <row r="9" spans="1:60" ht="22.5" outlineLevel="1" x14ac:dyDescent="0.2">
      <c r="A9" s="163">
        <v>1</v>
      </c>
      <c r="B9" s="164" t="s">
        <v>115</v>
      </c>
      <c r="C9" s="176" t="s">
        <v>116</v>
      </c>
      <c r="D9" s="165" t="s">
        <v>117</v>
      </c>
      <c r="E9" s="166">
        <v>4.6500000000000004</v>
      </c>
      <c r="F9" s="167"/>
      <c r="G9" s="168">
        <f>ROUND(E9*F9,2)</f>
        <v>0</v>
      </c>
      <c r="H9" s="153">
        <v>0</v>
      </c>
      <c r="I9" s="153">
        <f>ROUND(E9*H9,2)</f>
        <v>0</v>
      </c>
      <c r="J9" s="153">
        <v>432.6</v>
      </c>
      <c r="K9" s="153">
        <f>ROUND(E9*J9,2)</f>
        <v>2011.59</v>
      </c>
      <c r="L9" s="153">
        <v>21</v>
      </c>
      <c r="M9" s="153">
        <f>G9*(1+L9/100)</f>
        <v>0</v>
      </c>
      <c r="N9" s="153">
        <v>0.04</v>
      </c>
      <c r="O9" s="153">
        <f>ROUND(E9*N9,2)</f>
        <v>0.19</v>
      </c>
      <c r="P9" s="153">
        <v>0</v>
      </c>
      <c r="Q9" s="153">
        <f>ROUND(E9*P9,2)</f>
        <v>0</v>
      </c>
      <c r="R9" s="153"/>
      <c r="S9" s="153" t="s">
        <v>118</v>
      </c>
      <c r="T9" s="153" t="s">
        <v>119</v>
      </c>
      <c r="U9" s="153">
        <v>0</v>
      </c>
      <c r="V9" s="153">
        <f>ROUND(E9*U9,2)</f>
        <v>0</v>
      </c>
      <c r="W9" s="153"/>
      <c r="X9" s="153" t="s">
        <v>120</v>
      </c>
      <c r="Y9" s="148"/>
      <c r="Z9" s="148"/>
      <c r="AA9" s="148"/>
      <c r="AB9" s="148"/>
      <c r="AC9" s="148"/>
      <c r="AD9" s="148"/>
      <c r="AE9" s="148"/>
      <c r="AF9" s="148"/>
      <c r="AG9" s="148" t="s">
        <v>121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1"/>
      <c r="B10" s="152"/>
      <c r="C10" s="177" t="s">
        <v>122</v>
      </c>
      <c r="D10" s="154"/>
      <c r="E10" s="155">
        <v>4.6500000000000004</v>
      </c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48"/>
      <c r="Z10" s="148"/>
      <c r="AA10" s="148"/>
      <c r="AB10" s="148"/>
      <c r="AC10" s="148"/>
      <c r="AD10" s="148"/>
      <c r="AE10" s="148"/>
      <c r="AF10" s="148"/>
      <c r="AG10" s="148" t="s">
        <v>123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69">
        <v>2</v>
      </c>
      <c r="B11" s="170" t="s">
        <v>124</v>
      </c>
      <c r="C11" s="178" t="s">
        <v>125</v>
      </c>
      <c r="D11" s="171" t="s">
        <v>117</v>
      </c>
      <c r="E11" s="172">
        <v>44.69</v>
      </c>
      <c r="F11" s="173"/>
      <c r="G11" s="174">
        <f t="shared" ref="G11:G16" si="0">ROUND(E11*F11,2)</f>
        <v>0</v>
      </c>
      <c r="H11" s="153">
        <v>0</v>
      </c>
      <c r="I11" s="153">
        <f t="shared" ref="I11:I16" si="1">ROUND(E11*H11,2)</f>
        <v>0</v>
      </c>
      <c r="J11" s="153">
        <v>73.44</v>
      </c>
      <c r="K11" s="153">
        <f t="shared" ref="K11:K16" si="2">ROUND(E11*J11,2)</f>
        <v>3282.03</v>
      </c>
      <c r="L11" s="153">
        <v>21</v>
      </c>
      <c r="M11" s="153">
        <f t="shared" ref="M11:M16" si="3">G11*(1+L11/100)</f>
        <v>0</v>
      </c>
      <c r="N11" s="153">
        <v>2.5999999999999998E-4</v>
      </c>
      <c r="O11" s="153">
        <f t="shared" ref="O11:O16" si="4">ROUND(E11*N11,2)</f>
        <v>0.01</v>
      </c>
      <c r="P11" s="153">
        <v>0</v>
      </c>
      <c r="Q11" s="153">
        <f t="shared" ref="Q11:Q16" si="5">ROUND(E11*P11,2)</f>
        <v>0</v>
      </c>
      <c r="R11" s="153"/>
      <c r="S11" s="153" t="s">
        <v>118</v>
      </c>
      <c r="T11" s="153" t="s">
        <v>119</v>
      </c>
      <c r="U11" s="153">
        <v>0</v>
      </c>
      <c r="V11" s="153">
        <f t="shared" ref="V11:V16" si="6">ROUND(E11*U11,2)</f>
        <v>0</v>
      </c>
      <c r="W11" s="153"/>
      <c r="X11" s="153" t="s">
        <v>120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126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69">
        <v>3</v>
      </c>
      <c r="B12" s="170" t="s">
        <v>127</v>
      </c>
      <c r="C12" s="178" t="s">
        <v>128</v>
      </c>
      <c r="D12" s="171" t="s">
        <v>117</v>
      </c>
      <c r="E12" s="172">
        <v>44.69</v>
      </c>
      <c r="F12" s="173"/>
      <c r="G12" s="174">
        <f t="shared" si="0"/>
        <v>0</v>
      </c>
      <c r="H12" s="153">
        <v>0</v>
      </c>
      <c r="I12" s="153">
        <f t="shared" si="1"/>
        <v>0</v>
      </c>
      <c r="J12" s="153">
        <v>87.65</v>
      </c>
      <c r="K12" s="153">
        <f t="shared" si="2"/>
        <v>3917.08</v>
      </c>
      <c r="L12" s="153">
        <v>21</v>
      </c>
      <c r="M12" s="153">
        <f t="shared" si="3"/>
        <v>0</v>
      </c>
      <c r="N12" s="153">
        <v>7.3499999999999998E-3</v>
      </c>
      <c r="O12" s="153">
        <f t="shared" si="4"/>
        <v>0.33</v>
      </c>
      <c r="P12" s="153">
        <v>0</v>
      </c>
      <c r="Q12" s="153">
        <f t="shared" si="5"/>
        <v>0</v>
      </c>
      <c r="R12" s="153"/>
      <c r="S12" s="153" t="s">
        <v>118</v>
      </c>
      <c r="T12" s="153" t="s">
        <v>119</v>
      </c>
      <c r="U12" s="153">
        <v>0</v>
      </c>
      <c r="V12" s="153">
        <f t="shared" si="6"/>
        <v>0</v>
      </c>
      <c r="W12" s="153"/>
      <c r="X12" s="153" t="s">
        <v>120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126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 x14ac:dyDescent="0.2">
      <c r="A13" s="169">
        <v>4</v>
      </c>
      <c r="B13" s="170" t="s">
        <v>129</v>
      </c>
      <c r="C13" s="178" t="s">
        <v>130</v>
      </c>
      <c r="D13" s="171" t="s">
        <v>117</v>
      </c>
      <c r="E13" s="172">
        <v>44.69</v>
      </c>
      <c r="F13" s="173"/>
      <c r="G13" s="174">
        <f t="shared" si="0"/>
        <v>0</v>
      </c>
      <c r="H13" s="153">
        <v>0</v>
      </c>
      <c r="I13" s="153">
        <f t="shared" si="1"/>
        <v>0</v>
      </c>
      <c r="J13" s="153">
        <v>241.02</v>
      </c>
      <c r="K13" s="153">
        <f t="shared" si="2"/>
        <v>10771.18</v>
      </c>
      <c r="L13" s="153">
        <v>21</v>
      </c>
      <c r="M13" s="153">
        <f t="shared" si="3"/>
        <v>0</v>
      </c>
      <c r="N13" s="153">
        <v>4.8900000000000002E-3</v>
      </c>
      <c r="O13" s="153">
        <f t="shared" si="4"/>
        <v>0.22</v>
      </c>
      <c r="P13" s="153">
        <v>0</v>
      </c>
      <c r="Q13" s="153">
        <f t="shared" si="5"/>
        <v>0</v>
      </c>
      <c r="R13" s="153"/>
      <c r="S13" s="153" t="s">
        <v>118</v>
      </c>
      <c r="T13" s="153" t="s">
        <v>119</v>
      </c>
      <c r="U13" s="153">
        <v>0</v>
      </c>
      <c r="V13" s="153">
        <f t="shared" si="6"/>
        <v>0</v>
      </c>
      <c r="W13" s="153"/>
      <c r="X13" s="153" t="s">
        <v>120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121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69">
        <v>5</v>
      </c>
      <c r="B14" s="170" t="s">
        <v>131</v>
      </c>
      <c r="C14" s="178" t="s">
        <v>132</v>
      </c>
      <c r="D14" s="171" t="s">
        <v>117</v>
      </c>
      <c r="E14" s="172">
        <v>44.69</v>
      </c>
      <c r="F14" s="173"/>
      <c r="G14" s="174">
        <f t="shared" si="0"/>
        <v>0</v>
      </c>
      <c r="H14" s="153">
        <v>0</v>
      </c>
      <c r="I14" s="153">
        <f t="shared" si="1"/>
        <v>0</v>
      </c>
      <c r="J14" s="153">
        <v>337.84</v>
      </c>
      <c r="K14" s="153">
        <f t="shared" si="2"/>
        <v>15098.07</v>
      </c>
      <c r="L14" s="153">
        <v>21</v>
      </c>
      <c r="M14" s="153">
        <f t="shared" si="3"/>
        <v>0</v>
      </c>
      <c r="N14" s="153">
        <v>1.7330000000000002E-2</v>
      </c>
      <c r="O14" s="153">
        <f t="shared" si="4"/>
        <v>0.77</v>
      </c>
      <c r="P14" s="153">
        <v>0</v>
      </c>
      <c r="Q14" s="153">
        <f t="shared" si="5"/>
        <v>0</v>
      </c>
      <c r="R14" s="153"/>
      <c r="S14" s="153" t="s">
        <v>118</v>
      </c>
      <c r="T14" s="153" t="s">
        <v>119</v>
      </c>
      <c r="U14" s="153">
        <v>0</v>
      </c>
      <c r="V14" s="153">
        <f t="shared" si="6"/>
        <v>0</v>
      </c>
      <c r="W14" s="153"/>
      <c r="X14" s="153" t="s">
        <v>120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126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69">
        <v>6</v>
      </c>
      <c r="B15" s="170" t="s">
        <v>133</v>
      </c>
      <c r="C15" s="178" t="s">
        <v>134</v>
      </c>
      <c r="D15" s="171" t="s">
        <v>117</v>
      </c>
      <c r="E15" s="172">
        <v>44.69</v>
      </c>
      <c r="F15" s="173"/>
      <c r="G15" s="174">
        <f t="shared" si="0"/>
        <v>0</v>
      </c>
      <c r="H15" s="153">
        <v>0</v>
      </c>
      <c r="I15" s="153">
        <f t="shared" si="1"/>
        <v>0</v>
      </c>
      <c r="J15" s="153">
        <v>78.180000000000007</v>
      </c>
      <c r="K15" s="153">
        <f t="shared" si="2"/>
        <v>3493.86</v>
      </c>
      <c r="L15" s="153">
        <v>21</v>
      </c>
      <c r="M15" s="153">
        <f t="shared" si="3"/>
        <v>0</v>
      </c>
      <c r="N15" s="153">
        <v>7.3499999999999998E-3</v>
      </c>
      <c r="O15" s="153">
        <f t="shared" si="4"/>
        <v>0.33</v>
      </c>
      <c r="P15" s="153">
        <v>0</v>
      </c>
      <c r="Q15" s="153">
        <f t="shared" si="5"/>
        <v>0</v>
      </c>
      <c r="R15" s="153"/>
      <c r="S15" s="153" t="s">
        <v>118</v>
      </c>
      <c r="T15" s="153" t="s">
        <v>119</v>
      </c>
      <c r="U15" s="153">
        <v>0</v>
      </c>
      <c r="V15" s="153">
        <f t="shared" si="6"/>
        <v>0</v>
      </c>
      <c r="W15" s="153"/>
      <c r="X15" s="153" t="s">
        <v>120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126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63">
        <v>7</v>
      </c>
      <c r="B16" s="164" t="s">
        <v>135</v>
      </c>
      <c r="C16" s="176" t="s">
        <v>136</v>
      </c>
      <c r="D16" s="165" t="s">
        <v>117</v>
      </c>
      <c r="E16" s="166">
        <v>10.8</v>
      </c>
      <c r="F16" s="167"/>
      <c r="G16" s="168">
        <f t="shared" si="0"/>
        <v>0</v>
      </c>
      <c r="H16" s="153">
        <v>0</v>
      </c>
      <c r="I16" s="153">
        <f t="shared" si="1"/>
        <v>0</v>
      </c>
      <c r="J16" s="153">
        <v>374.92</v>
      </c>
      <c r="K16" s="153">
        <f t="shared" si="2"/>
        <v>4049.14</v>
      </c>
      <c r="L16" s="153">
        <v>21</v>
      </c>
      <c r="M16" s="153">
        <f t="shared" si="3"/>
        <v>0</v>
      </c>
      <c r="N16" s="153">
        <v>0.04</v>
      </c>
      <c r="O16" s="153">
        <f t="shared" si="4"/>
        <v>0.43</v>
      </c>
      <c r="P16" s="153">
        <v>0</v>
      </c>
      <c r="Q16" s="153">
        <f t="shared" si="5"/>
        <v>0</v>
      </c>
      <c r="R16" s="153"/>
      <c r="S16" s="153" t="s">
        <v>118</v>
      </c>
      <c r="T16" s="153" t="s">
        <v>119</v>
      </c>
      <c r="U16" s="153">
        <v>0</v>
      </c>
      <c r="V16" s="153">
        <f t="shared" si="6"/>
        <v>0</v>
      </c>
      <c r="W16" s="153"/>
      <c r="X16" s="153" t="s">
        <v>120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126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1"/>
      <c r="B17" s="152"/>
      <c r="C17" s="177" t="s">
        <v>298</v>
      </c>
      <c r="D17" s="154"/>
      <c r="E17" s="155">
        <v>10.8</v>
      </c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48"/>
      <c r="Z17" s="148"/>
      <c r="AA17" s="148"/>
      <c r="AB17" s="148"/>
      <c r="AC17" s="148"/>
      <c r="AD17" s="148"/>
      <c r="AE17" s="148"/>
      <c r="AF17" s="148"/>
      <c r="AG17" s="148" t="s">
        <v>123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63">
        <v>8</v>
      </c>
      <c r="B18" s="164" t="s">
        <v>137</v>
      </c>
      <c r="C18" s="176" t="s">
        <v>138</v>
      </c>
      <c r="D18" s="165" t="s">
        <v>117</v>
      </c>
      <c r="E18" s="166">
        <v>97.695899999999995</v>
      </c>
      <c r="F18" s="167"/>
      <c r="G18" s="168">
        <f>ROUND(E18*F18,2)</f>
        <v>0</v>
      </c>
      <c r="H18" s="153">
        <v>0</v>
      </c>
      <c r="I18" s="153">
        <f>ROUND(E18*H18,2)</f>
        <v>0</v>
      </c>
      <c r="J18" s="153">
        <v>58.4</v>
      </c>
      <c r="K18" s="153">
        <f>ROUND(E18*J18,2)</f>
        <v>5705.44</v>
      </c>
      <c r="L18" s="153">
        <v>21</v>
      </c>
      <c r="M18" s="153">
        <f>G18*(1+L18/100)</f>
        <v>0</v>
      </c>
      <c r="N18" s="153">
        <v>2.5999999999999998E-4</v>
      </c>
      <c r="O18" s="153">
        <f>ROUND(E18*N18,2)</f>
        <v>0.03</v>
      </c>
      <c r="P18" s="153">
        <v>0</v>
      </c>
      <c r="Q18" s="153">
        <f>ROUND(E18*P18,2)</f>
        <v>0</v>
      </c>
      <c r="R18" s="153"/>
      <c r="S18" s="153" t="s">
        <v>118</v>
      </c>
      <c r="T18" s="153" t="s">
        <v>119</v>
      </c>
      <c r="U18" s="153">
        <v>0</v>
      </c>
      <c r="V18" s="153">
        <f>ROUND(E18*U18,2)</f>
        <v>0</v>
      </c>
      <c r="W18" s="153"/>
      <c r="X18" s="153" t="s">
        <v>120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126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33.75" outlineLevel="1" x14ac:dyDescent="0.2">
      <c r="A19" s="151"/>
      <c r="B19" s="152"/>
      <c r="C19" s="177" t="s">
        <v>139</v>
      </c>
      <c r="D19" s="154"/>
      <c r="E19" s="155">
        <v>107.63339999999999</v>
      </c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48"/>
      <c r="Z19" s="148"/>
      <c r="AA19" s="148"/>
      <c r="AB19" s="148"/>
      <c r="AC19" s="148"/>
      <c r="AD19" s="148"/>
      <c r="AE19" s="148"/>
      <c r="AF19" s="148"/>
      <c r="AG19" s="148" t="s">
        <v>123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1"/>
      <c r="B20" s="152"/>
      <c r="C20" s="177" t="s">
        <v>140</v>
      </c>
      <c r="D20" s="154"/>
      <c r="E20" s="155">
        <v>-8.4994999999999994</v>
      </c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48"/>
      <c r="Z20" s="148"/>
      <c r="AA20" s="148"/>
      <c r="AB20" s="148"/>
      <c r="AC20" s="148"/>
      <c r="AD20" s="148"/>
      <c r="AE20" s="148"/>
      <c r="AF20" s="148"/>
      <c r="AG20" s="148" t="s">
        <v>123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1"/>
      <c r="B21" s="152"/>
      <c r="C21" s="177" t="s">
        <v>141</v>
      </c>
      <c r="D21" s="154"/>
      <c r="E21" s="155">
        <v>-2.0470000000000002</v>
      </c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48"/>
      <c r="Z21" s="148"/>
      <c r="AA21" s="148"/>
      <c r="AB21" s="148"/>
      <c r="AC21" s="148"/>
      <c r="AD21" s="148"/>
      <c r="AE21" s="148"/>
      <c r="AF21" s="148"/>
      <c r="AG21" s="148" t="s">
        <v>123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1"/>
      <c r="B22" s="152"/>
      <c r="C22" s="177" t="s">
        <v>142</v>
      </c>
      <c r="D22" s="154"/>
      <c r="E22" s="155">
        <v>-2</v>
      </c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48"/>
      <c r="Z22" s="148"/>
      <c r="AA22" s="148"/>
      <c r="AB22" s="148"/>
      <c r="AC22" s="148"/>
      <c r="AD22" s="148"/>
      <c r="AE22" s="148"/>
      <c r="AF22" s="148"/>
      <c r="AG22" s="148" t="s">
        <v>123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1"/>
      <c r="B23" s="152"/>
      <c r="C23" s="177" t="s">
        <v>143</v>
      </c>
      <c r="D23" s="154"/>
      <c r="E23" s="155">
        <v>1.667</v>
      </c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48"/>
      <c r="Z23" s="148"/>
      <c r="AA23" s="148"/>
      <c r="AB23" s="148"/>
      <c r="AC23" s="148"/>
      <c r="AD23" s="148"/>
      <c r="AE23" s="148"/>
      <c r="AF23" s="148"/>
      <c r="AG23" s="148" t="s">
        <v>123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1"/>
      <c r="B24" s="152"/>
      <c r="C24" s="177" t="s">
        <v>144</v>
      </c>
      <c r="D24" s="154"/>
      <c r="E24" s="155">
        <v>0.94199999999999995</v>
      </c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48"/>
      <c r="Z24" s="148"/>
      <c r="AA24" s="148"/>
      <c r="AB24" s="148"/>
      <c r="AC24" s="148"/>
      <c r="AD24" s="148"/>
      <c r="AE24" s="148"/>
      <c r="AF24" s="148"/>
      <c r="AG24" s="148" t="s">
        <v>123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69">
        <v>9</v>
      </c>
      <c r="B25" s="170" t="s">
        <v>145</v>
      </c>
      <c r="C25" s="178" t="s">
        <v>146</v>
      </c>
      <c r="D25" s="171" t="s">
        <v>117</v>
      </c>
      <c r="E25" s="172">
        <v>97.695899999999995</v>
      </c>
      <c r="F25" s="173"/>
      <c r="G25" s="174">
        <f>ROUND(E25*F25,2)</f>
        <v>0</v>
      </c>
      <c r="H25" s="153">
        <v>0</v>
      </c>
      <c r="I25" s="153">
        <f>ROUND(E25*H25,2)</f>
        <v>0</v>
      </c>
      <c r="J25" s="153">
        <v>75.19</v>
      </c>
      <c r="K25" s="153">
        <f>ROUND(E25*J25,2)</f>
        <v>7345.75</v>
      </c>
      <c r="L25" s="153">
        <v>21</v>
      </c>
      <c r="M25" s="153">
        <f>G25*(1+L25/100)</f>
        <v>0</v>
      </c>
      <c r="N25" s="153">
        <v>7.3499999999999998E-3</v>
      </c>
      <c r="O25" s="153">
        <f>ROUND(E25*N25,2)</f>
        <v>0.72</v>
      </c>
      <c r="P25" s="153">
        <v>0</v>
      </c>
      <c r="Q25" s="153">
        <f>ROUND(E25*P25,2)</f>
        <v>0</v>
      </c>
      <c r="R25" s="153"/>
      <c r="S25" s="153" t="s">
        <v>118</v>
      </c>
      <c r="T25" s="153" t="s">
        <v>119</v>
      </c>
      <c r="U25" s="153">
        <v>0</v>
      </c>
      <c r="V25" s="153">
        <f>ROUND(E25*U25,2)</f>
        <v>0</v>
      </c>
      <c r="W25" s="153"/>
      <c r="X25" s="153" t="s">
        <v>120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126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2.5" outlineLevel="1" x14ac:dyDescent="0.2">
      <c r="A26" s="169">
        <v>10</v>
      </c>
      <c r="B26" s="170" t="s">
        <v>147</v>
      </c>
      <c r="C26" s="178" t="s">
        <v>148</v>
      </c>
      <c r="D26" s="171" t="s">
        <v>117</v>
      </c>
      <c r="E26" s="172">
        <v>97.695899999999995</v>
      </c>
      <c r="F26" s="173"/>
      <c r="G26" s="174">
        <f>ROUND(E26*F26,2)</f>
        <v>0</v>
      </c>
      <c r="H26" s="153">
        <v>0</v>
      </c>
      <c r="I26" s="153">
        <f>ROUND(E26*H26,2)</f>
        <v>0</v>
      </c>
      <c r="J26" s="153">
        <v>206</v>
      </c>
      <c r="K26" s="153">
        <f>ROUND(E26*J26,2)</f>
        <v>20125.36</v>
      </c>
      <c r="L26" s="153">
        <v>21</v>
      </c>
      <c r="M26" s="153">
        <f>G26*(1+L26/100)</f>
        <v>0</v>
      </c>
      <c r="N26" s="153">
        <v>4.3800000000000002E-3</v>
      </c>
      <c r="O26" s="153">
        <f>ROUND(E26*N26,2)</f>
        <v>0.43</v>
      </c>
      <c r="P26" s="153">
        <v>0</v>
      </c>
      <c r="Q26" s="153">
        <f>ROUND(E26*P26,2)</f>
        <v>0</v>
      </c>
      <c r="R26" s="153"/>
      <c r="S26" s="153" t="s">
        <v>118</v>
      </c>
      <c r="T26" s="153" t="s">
        <v>119</v>
      </c>
      <c r="U26" s="153">
        <v>0</v>
      </c>
      <c r="V26" s="153">
        <f>ROUND(E26*U26,2)</f>
        <v>0</v>
      </c>
      <c r="W26" s="153"/>
      <c r="X26" s="153" t="s">
        <v>120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126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2.5" outlineLevel="1" x14ac:dyDescent="0.2">
      <c r="A27" s="163">
        <v>11</v>
      </c>
      <c r="B27" s="164" t="s">
        <v>149</v>
      </c>
      <c r="C27" s="176" t="s">
        <v>150</v>
      </c>
      <c r="D27" s="165" t="s">
        <v>117</v>
      </c>
      <c r="E27" s="166">
        <v>56.160499999999999</v>
      </c>
      <c r="F27" s="167"/>
      <c r="G27" s="168">
        <f>ROUND(E27*F27,2)</f>
        <v>0</v>
      </c>
      <c r="H27" s="153">
        <v>0</v>
      </c>
      <c r="I27" s="153">
        <f>ROUND(E27*H27,2)</f>
        <v>0</v>
      </c>
      <c r="J27" s="153">
        <v>189.52</v>
      </c>
      <c r="K27" s="153">
        <f>ROUND(E27*J27,2)</f>
        <v>10643.54</v>
      </c>
      <c r="L27" s="153">
        <v>21</v>
      </c>
      <c r="M27" s="153">
        <f>G27*(1+L27/100)</f>
        <v>0</v>
      </c>
      <c r="N27" s="153">
        <v>1.575E-2</v>
      </c>
      <c r="O27" s="153">
        <f>ROUND(E27*N27,2)</f>
        <v>0.88</v>
      </c>
      <c r="P27" s="153">
        <v>0</v>
      </c>
      <c r="Q27" s="153">
        <f>ROUND(E27*P27,2)</f>
        <v>0</v>
      </c>
      <c r="R27" s="153"/>
      <c r="S27" s="153" t="s">
        <v>118</v>
      </c>
      <c r="T27" s="153" t="s">
        <v>119</v>
      </c>
      <c r="U27" s="153">
        <v>0</v>
      </c>
      <c r="V27" s="153">
        <f>ROUND(E27*U27,2)</f>
        <v>0</v>
      </c>
      <c r="W27" s="153"/>
      <c r="X27" s="153" t="s">
        <v>120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126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33.75" outlineLevel="1" x14ac:dyDescent="0.2">
      <c r="A28" s="151"/>
      <c r="B28" s="152"/>
      <c r="C28" s="177" t="s">
        <v>151</v>
      </c>
      <c r="D28" s="154"/>
      <c r="E28" s="155">
        <v>65.897999999999996</v>
      </c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48"/>
      <c r="Z28" s="148"/>
      <c r="AA28" s="148"/>
      <c r="AB28" s="148"/>
      <c r="AC28" s="148"/>
      <c r="AD28" s="148"/>
      <c r="AE28" s="148"/>
      <c r="AF28" s="148"/>
      <c r="AG28" s="148" t="s">
        <v>123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1"/>
      <c r="B29" s="152"/>
      <c r="C29" s="177" t="s">
        <v>140</v>
      </c>
      <c r="D29" s="154"/>
      <c r="E29" s="155">
        <v>-8.4994999999999994</v>
      </c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48"/>
      <c r="Z29" s="148"/>
      <c r="AA29" s="148"/>
      <c r="AB29" s="148"/>
      <c r="AC29" s="148"/>
      <c r="AD29" s="148"/>
      <c r="AE29" s="148"/>
      <c r="AF29" s="148"/>
      <c r="AG29" s="148" t="s">
        <v>123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1"/>
      <c r="B30" s="152"/>
      <c r="C30" s="177" t="s">
        <v>141</v>
      </c>
      <c r="D30" s="154"/>
      <c r="E30" s="155">
        <v>-2.0470000000000002</v>
      </c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48"/>
      <c r="Z30" s="148"/>
      <c r="AA30" s="148"/>
      <c r="AB30" s="148"/>
      <c r="AC30" s="148"/>
      <c r="AD30" s="148"/>
      <c r="AE30" s="148"/>
      <c r="AF30" s="148"/>
      <c r="AG30" s="148" t="s">
        <v>123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1"/>
      <c r="B31" s="152"/>
      <c r="C31" s="177" t="s">
        <v>152</v>
      </c>
      <c r="D31" s="154"/>
      <c r="E31" s="155">
        <v>-1.8</v>
      </c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48"/>
      <c r="Z31" s="148"/>
      <c r="AA31" s="148"/>
      <c r="AB31" s="148"/>
      <c r="AC31" s="148"/>
      <c r="AD31" s="148"/>
      <c r="AE31" s="148"/>
      <c r="AF31" s="148"/>
      <c r="AG31" s="148" t="s">
        <v>123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1"/>
      <c r="B32" s="152"/>
      <c r="C32" s="177" t="s">
        <v>143</v>
      </c>
      <c r="D32" s="154"/>
      <c r="E32" s="155">
        <v>1.667</v>
      </c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48"/>
      <c r="Z32" s="148"/>
      <c r="AA32" s="148"/>
      <c r="AB32" s="148"/>
      <c r="AC32" s="148"/>
      <c r="AD32" s="148"/>
      <c r="AE32" s="148"/>
      <c r="AF32" s="148"/>
      <c r="AG32" s="148" t="s">
        <v>123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1"/>
      <c r="B33" s="152"/>
      <c r="C33" s="177" t="s">
        <v>144</v>
      </c>
      <c r="D33" s="154"/>
      <c r="E33" s="155">
        <v>0.94199999999999995</v>
      </c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48"/>
      <c r="Z33" s="148"/>
      <c r="AA33" s="148"/>
      <c r="AB33" s="148"/>
      <c r="AC33" s="148"/>
      <c r="AD33" s="148"/>
      <c r="AE33" s="148"/>
      <c r="AF33" s="148"/>
      <c r="AG33" s="148" t="s">
        <v>123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ht="22.5" outlineLevel="1" x14ac:dyDescent="0.2">
      <c r="A34" s="169">
        <v>12</v>
      </c>
      <c r="B34" s="170" t="s">
        <v>153</v>
      </c>
      <c r="C34" s="178" t="s">
        <v>154</v>
      </c>
      <c r="D34" s="171" t="s">
        <v>117</v>
      </c>
      <c r="E34" s="172">
        <v>56.160499999999999</v>
      </c>
      <c r="F34" s="173"/>
      <c r="G34" s="174">
        <f>ROUND(E34*F34,2)</f>
        <v>0</v>
      </c>
      <c r="H34" s="153">
        <v>0</v>
      </c>
      <c r="I34" s="153">
        <f>ROUND(E34*H34,2)</f>
        <v>0</v>
      </c>
      <c r="J34" s="153">
        <v>64.89</v>
      </c>
      <c r="K34" s="153">
        <f>ROUND(E34*J34,2)</f>
        <v>3644.25</v>
      </c>
      <c r="L34" s="153">
        <v>21</v>
      </c>
      <c r="M34" s="153">
        <f>G34*(1+L34/100)</f>
        <v>0</v>
      </c>
      <c r="N34" s="153">
        <v>7.9000000000000008E-3</v>
      </c>
      <c r="O34" s="153">
        <f>ROUND(E34*N34,2)</f>
        <v>0.44</v>
      </c>
      <c r="P34" s="153">
        <v>0</v>
      </c>
      <c r="Q34" s="153">
        <f>ROUND(E34*P34,2)</f>
        <v>0</v>
      </c>
      <c r="R34" s="153"/>
      <c r="S34" s="153" t="s">
        <v>118</v>
      </c>
      <c r="T34" s="153" t="s">
        <v>119</v>
      </c>
      <c r="U34" s="153">
        <v>0</v>
      </c>
      <c r="V34" s="153">
        <f>ROUND(E34*U34,2)</f>
        <v>0</v>
      </c>
      <c r="W34" s="153"/>
      <c r="X34" s="153" t="s">
        <v>120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126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2.5" outlineLevel="1" x14ac:dyDescent="0.2">
      <c r="A35" s="163">
        <v>13</v>
      </c>
      <c r="B35" s="164" t="s">
        <v>155</v>
      </c>
      <c r="C35" s="176" t="s">
        <v>156</v>
      </c>
      <c r="D35" s="165" t="s">
        <v>117</v>
      </c>
      <c r="E35" s="166">
        <v>41.535400000000003</v>
      </c>
      <c r="F35" s="167"/>
      <c r="G35" s="168">
        <f>ROUND(E35*F35,2)</f>
        <v>0</v>
      </c>
      <c r="H35" s="153">
        <v>0</v>
      </c>
      <c r="I35" s="153">
        <f>ROUND(E35*H35,2)</f>
        <v>0</v>
      </c>
      <c r="J35" s="153">
        <v>295.61</v>
      </c>
      <c r="K35" s="153">
        <f>ROUND(E35*J35,2)</f>
        <v>12278.28</v>
      </c>
      <c r="L35" s="153">
        <v>21</v>
      </c>
      <c r="M35" s="153">
        <f>G35*(1+L35/100)</f>
        <v>0</v>
      </c>
      <c r="N35" s="153">
        <v>1.7330000000000002E-2</v>
      </c>
      <c r="O35" s="153">
        <f>ROUND(E35*N35,2)</f>
        <v>0.72</v>
      </c>
      <c r="P35" s="153">
        <v>0</v>
      </c>
      <c r="Q35" s="153">
        <f>ROUND(E35*P35,2)</f>
        <v>0</v>
      </c>
      <c r="R35" s="153"/>
      <c r="S35" s="153" t="s">
        <v>118</v>
      </c>
      <c r="T35" s="153" t="s">
        <v>119</v>
      </c>
      <c r="U35" s="153">
        <v>0</v>
      </c>
      <c r="V35" s="153">
        <f>ROUND(E35*U35,2)</f>
        <v>0</v>
      </c>
      <c r="W35" s="153"/>
      <c r="X35" s="153" t="s">
        <v>120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126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1"/>
      <c r="B36" s="152"/>
      <c r="C36" s="177" t="s">
        <v>157</v>
      </c>
      <c r="D36" s="154"/>
      <c r="E36" s="155">
        <v>97.695899999999995</v>
      </c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3"/>
      <c r="Y36" s="148"/>
      <c r="Z36" s="148"/>
      <c r="AA36" s="148"/>
      <c r="AB36" s="148"/>
      <c r="AC36" s="148"/>
      <c r="AD36" s="148"/>
      <c r="AE36" s="148"/>
      <c r="AF36" s="148"/>
      <c r="AG36" s="148" t="s">
        <v>123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1"/>
      <c r="B37" s="152"/>
      <c r="C37" s="177" t="s">
        <v>158</v>
      </c>
      <c r="D37" s="154"/>
      <c r="E37" s="155">
        <v>-56.160499999999999</v>
      </c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53"/>
      <c r="Y37" s="148"/>
      <c r="Z37" s="148"/>
      <c r="AA37" s="148"/>
      <c r="AB37" s="148"/>
      <c r="AC37" s="148"/>
      <c r="AD37" s="148"/>
      <c r="AE37" s="148"/>
      <c r="AF37" s="148"/>
      <c r="AG37" s="148" t="s">
        <v>123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69">
        <v>14</v>
      </c>
      <c r="B38" s="170" t="s">
        <v>159</v>
      </c>
      <c r="C38" s="178" t="s">
        <v>160</v>
      </c>
      <c r="D38" s="171" t="s">
        <v>117</v>
      </c>
      <c r="E38" s="172">
        <v>41.535400000000003</v>
      </c>
      <c r="F38" s="173"/>
      <c r="G38" s="174">
        <f>ROUND(E38*F38,2)</f>
        <v>0</v>
      </c>
      <c r="H38" s="153">
        <v>0</v>
      </c>
      <c r="I38" s="153">
        <f>ROUND(E38*H38,2)</f>
        <v>0</v>
      </c>
      <c r="J38" s="153">
        <v>74.680000000000007</v>
      </c>
      <c r="K38" s="153">
        <f>ROUND(E38*J38,2)</f>
        <v>3101.86</v>
      </c>
      <c r="L38" s="153">
        <v>21</v>
      </c>
      <c r="M38" s="153">
        <f>G38*(1+L38/100)</f>
        <v>0</v>
      </c>
      <c r="N38" s="153">
        <v>7.3499999999999998E-3</v>
      </c>
      <c r="O38" s="153">
        <f>ROUND(E38*N38,2)</f>
        <v>0.31</v>
      </c>
      <c r="P38" s="153">
        <v>0</v>
      </c>
      <c r="Q38" s="153">
        <f>ROUND(E38*P38,2)</f>
        <v>0</v>
      </c>
      <c r="R38" s="153"/>
      <c r="S38" s="153" t="s">
        <v>118</v>
      </c>
      <c r="T38" s="153" t="s">
        <v>119</v>
      </c>
      <c r="U38" s="153">
        <v>0</v>
      </c>
      <c r="V38" s="153">
        <f>ROUND(E38*U38,2)</f>
        <v>0</v>
      </c>
      <c r="W38" s="153"/>
      <c r="X38" s="153" t="s">
        <v>120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126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33.75" outlineLevel="1" x14ac:dyDescent="0.2">
      <c r="A39" s="169">
        <v>15</v>
      </c>
      <c r="B39" s="170" t="s">
        <v>161</v>
      </c>
      <c r="C39" s="178" t="s">
        <v>162</v>
      </c>
      <c r="D39" s="171" t="s">
        <v>117</v>
      </c>
      <c r="E39" s="172">
        <v>41.535400000000003</v>
      </c>
      <c r="F39" s="173"/>
      <c r="G39" s="174">
        <f>ROUND(E39*F39,2)</f>
        <v>0</v>
      </c>
      <c r="H39" s="153">
        <v>0</v>
      </c>
      <c r="I39" s="153">
        <f>ROUND(E39*H39,2)</f>
        <v>0</v>
      </c>
      <c r="J39" s="153">
        <v>10.3</v>
      </c>
      <c r="K39" s="153">
        <f>ROUND(E39*J39,2)</f>
        <v>427.81</v>
      </c>
      <c r="L39" s="153">
        <v>21</v>
      </c>
      <c r="M39" s="153">
        <f>G39*(1+L39/100)</f>
        <v>0</v>
      </c>
      <c r="N39" s="153">
        <v>0</v>
      </c>
      <c r="O39" s="153">
        <f>ROUND(E39*N39,2)</f>
        <v>0</v>
      </c>
      <c r="P39" s="153">
        <v>0</v>
      </c>
      <c r="Q39" s="153">
        <f>ROUND(E39*P39,2)</f>
        <v>0</v>
      </c>
      <c r="R39" s="153"/>
      <c r="S39" s="153" t="s">
        <v>163</v>
      </c>
      <c r="T39" s="153" t="s">
        <v>119</v>
      </c>
      <c r="U39" s="153">
        <v>0</v>
      </c>
      <c r="V39" s="153">
        <f>ROUND(E39*U39,2)</f>
        <v>0</v>
      </c>
      <c r="W39" s="153"/>
      <c r="X39" s="153" t="s">
        <v>120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126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x14ac:dyDescent="0.2">
      <c r="A40" s="157" t="s">
        <v>113</v>
      </c>
      <c r="B40" s="158" t="s">
        <v>61</v>
      </c>
      <c r="C40" s="175" t="s">
        <v>62</v>
      </c>
      <c r="D40" s="159"/>
      <c r="E40" s="160"/>
      <c r="F40" s="161"/>
      <c r="G40" s="162">
        <f>SUMIF(AG41:AG44,"&lt;&gt;NOR",G41:G44)</f>
        <v>0</v>
      </c>
      <c r="H40" s="156"/>
      <c r="I40" s="156">
        <f>SUM(I41:I44)</f>
        <v>7550.65</v>
      </c>
      <c r="J40" s="156"/>
      <c r="K40" s="156">
        <f>SUM(K41:K44)</f>
        <v>12825.869999999999</v>
      </c>
      <c r="L40" s="156"/>
      <c r="M40" s="156">
        <f>SUM(M41:M44)</f>
        <v>0</v>
      </c>
      <c r="N40" s="156"/>
      <c r="O40" s="156">
        <f>SUM(O41:O44)</f>
        <v>7.9</v>
      </c>
      <c r="P40" s="156"/>
      <c r="Q40" s="156">
        <f>SUM(Q41:Q44)</f>
        <v>0</v>
      </c>
      <c r="R40" s="156"/>
      <c r="S40" s="156"/>
      <c r="T40" s="156"/>
      <c r="U40" s="156"/>
      <c r="V40" s="156">
        <f>SUM(V41:V44)</f>
        <v>18.5</v>
      </c>
      <c r="W40" s="156"/>
      <c r="X40" s="156"/>
      <c r="AG40" t="s">
        <v>114</v>
      </c>
    </row>
    <row r="41" spans="1:60" outlineLevel="1" x14ac:dyDescent="0.2">
      <c r="A41" s="169">
        <v>16</v>
      </c>
      <c r="B41" s="170" t="s">
        <v>164</v>
      </c>
      <c r="C41" s="178" t="s">
        <v>165</v>
      </c>
      <c r="D41" s="171" t="s">
        <v>166</v>
      </c>
      <c r="E41" s="172">
        <v>15</v>
      </c>
      <c r="F41" s="173"/>
      <c r="G41" s="174">
        <f>ROUND(E41*F41,2)</f>
        <v>0</v>
      </c>
      <c r="H41" s="153">
        <v>0</v>
      </c>
      <c r="I41" s="153">
        <f>ROUND(E41*H41,2)</f>
        <v>0</v>
      </c>
      <c r="J41" s="153">
        <v>275</v>
      </c>
      <c r="K41" s="153">
        <f>ROUND(E41*J41,2)</f>
        <v>4125</v>
      </c>
      <c r="L41" s="153">
        <v>21</v>
      </c>
      <c r="M41" s="153">
        <f>G41*(1+L41/100)</f>
        <v>0</v>
      </c>
      <c r="N41" s="153">
        <v>0</v>
      </c>
      <c r="O41" s="153">
        <f>ROUND(E41*N41,2)</f>
        <v>0</v>
      </c>
      <c r="P41" s="153">
        <v>0</v>
      </c>
      <c r="Q41" s="153">
        <f>ROUND(E41*P41,2)</f>
        <v>0</v>
      </c>
      <c r="R41" s="153"/>
      <c r="S41" s="153" t="s">
        <v>163</v>
      </c>
      <c r="T41" s="153" t="s">
        <v>119</v>
      </c>
      <c r="U41" s="153">
        <v>0</v>
      </c>
      <c r="V41" s="153">
        <f>ROUND(E41*U41,2)</f>
        <v>0</v>
      </c>
      <c r="W41" s="153"/>
      <c r="X41" s="153" t="s">
        <v>120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121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63">
        <v>17</v>
      </c>
      <c r="B42" s="164" t="s">
        <v>167</v>
      </c>
      <c r="C42" s="176" t="s">
        <v>168</v>
      </c>
      <c r="D42" s="165" t="s">
        <v>169</v>
      </c>
      <c r="E42" s="166">
        <v>3.1282999999999999</v>
      </c>
      <c r="F42" s="167"/>
      <c r="G42" s="168">
        <f>ROUND(E42*F42,2)</f>
        <v>0</v>
      </c>
      <c r="H42" s="153">
        <v>2413.66</v>
      </c>
      <c r="I42" s="153">
        <f>ROUND(E42*H42,2)</f>
        <v>7550.65</v>
      </c>
      <c r="J42" s="153">
        <v>1286.3399999999999</v>
      </c>
      <c r="K42" s="153">
        <f>ROUND(E42*J42,2)</f>
        <v>4024.06</v>
      </c>
      <c r="L42" s="153">
        <v>21</v>
      </c>
      <c r="M42" s="153">
        <f>G42*(1+L42/100)</f>
        <v>0</v>
      </c>
      <c r="N42" s="153">
        <v>2.5249999999999999</v>
      </c>
      <c r="O42" s="153">
        <f>ROUND(E42*N42,2)</f>
        <v>7.9</v>
      </c>
      <c r="P42" s="153">
        <v>0</v>
      </c>
      <c r="Q42" s="153">
        <f>ROUND(E42*P42,2)</f>
        <v>0</v>
      </c>
      <c r="R42" s="153"/>
      <c r="S42" s="153" t="s">
        <v>170</v>
      </c>
      <c r="T42" s="153" t="s">
        <v>170</v>
      </c>
      <c r="U42" s="153">
        <v>3.2130000000000001</v>
      </c>
      <c r="V42" s="153">
        <f>ROUND(E42*U42,2)</f>
        <v>10.050000000000001</v>
      </c>
      <c r="W42" s="153"/>
      <c r="X42" s="153" t="s">
        <v>120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121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1"/>
      <c r="B43" s="152"/>
      <c r="C43" s="177" t="s">
        <v>171</v>
      </c>
      <c r="D43" s="154"/>
      <c r="E43" s="155">
        <v>3.1282999999999999</v>
      </c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3"/>
      <c r="V43" s="153"/>
      <c r="W43" s="153"/>
      <c r="X43" s="153"/>
      <c r="Y43" s="148"/>
      <c r="Z43" s="148"/>
      <c r="AA43" s="148"/>
      <c r="AB43" s="148"/>
      <c r="AC43" s="148"/>
      <c r="AD43" s="148"/>
      <c r="AE43" s="148"/>
      <c r="AF43" s="148"/>
      <c r="AG43" s="148" t="s">
        <v>123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69">
        <v>18</v>
      </c>
      <c r="B44" s="170" t="s">
        <v>172</v>
      </c>
      <c r="C44" s="178" t="s">
        <v>173</v>
      </c>
      <c r="D44" s="171" t="s">
        <v>169</v>
      </c>
      <c r="E44" s="172">
        <v>3.1282999999999999</v>
      </c>
      <c r="F44" s="173"/>
      <c r="G44" s="174">
        <f>ROUND(E44*F44,2)</f>
        <v>0</v>
      </c>
      <c r="H44" s="153">
        <v>0</v>
      </c>
      <c r="I44" s="153">
        <f>ROUND(E44*H44,2)</f>
        <v>0</v>
      </c>
      <c r="J44" s="153">
        <v>1495</v>
      </c>
      <c r="K44" s="153">
        <f>ROUND(E44*J44,2)</f>
        <v>4676.8100000000004</v>
      </c>
      <c r="L44" s="153">
        <v>21</v>
      </c>
      <c r="M44" s="153">
        <f>G44*(1+L44/100)</f>
        <v>0</v>
      </c>
      <c r="N44" s="153">
        <v>0</v>
      </c>
      <c r="O44" s="153">
        <f>ROUND(E44*N44,2)</f>
        <v>0</v>
      </c>
      <c r="P44" s="153">
        <v>0</v>
      </c>
      <c r="Q44" s="153">
        <f>ROUND(E44*P44,2)</f>
        <v>0</v>
      </c>
      <c r="R44" s="153"/>
      <c r="S44" s="153" t="s">
        <v>170</v>
      </c>
      <c r="T44" s="153" t="s">
        <v>119</v>
      </c>
      <c r="U44" s="153">
        <v>2.7</v>
      </c>
      <c r="V44" s="153">
        <f>ROUND(E44*U44,2)</f>
        <v>8.4499999999999993</v>
      </c>
      <c r="W44" s="153"/>
      <c r="X44" s="153" t="s">
        <v>120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121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x14ac:dyDescent="0.2">
      <c r="A45" s="157" t="s">
        <v>113</v>
      </c>
      <c r="B45" s="158" t="s">
        <v>63</v>
      </c>
      <c r="C45" s="175" t="s">
        <v>64</v>
      </c>
      <c r="D45" s="159"/>
      <c r="E45" s="160"/>
      <c r="F45" s="161"/>
      <c r="G45" s="162">
        <f>SUMIF(AG46:AG48,"&lt;&gt;NOR",G46:G48)</f>
        <v>0</v>
      </c>
      <c r="H45" s="156"/>
      <c r="I45" s="156">
        <f>SUM(I46:I48)</f>
        <v>73.290000000000006</v>
      </c>
      <c r="J45" s="156"/>
      <c r="K45" s="156">
        <f>SUM(K46:K48)</f>
        <v>9962.57</v>
      </c>
      <c r="L45" s="156"/>
      <c r="M45" s="156">
        <f>SUM(M46:M48)</f>
        <v>0</v>
      </c>
      <c r="N45" s="156"/>
      <c r="O45" s="156">
        <f>SUM(O46:O48)</f>
        <v>0.01</v>
      </c>
      <c r="P45" s="156"/>
      <c r="Q45" s="156">
        <f>SUM(Q46:Q48)</f>
        <v>0</v>
      </c>
      <c r="R45" s="156"/>
      <c r="S45" s="156"/>
      <c r="T45" s="156"/>
      <c r="U45" s="156"/>
      <c r="V45" s="156">
        <f>SUM(V46:V48)</f>
        <v>13.76</v>
      </c>
      <c r="W45" s="156"/>
      <c r="X45" s="156"/>
      <c r="AG45" t="s">
        <v>114</v>
      </c>
    </row>
    <row r="46" spans="1:60" ht="33.75" outlineLevel="1" x14ac:dyDescent="0.2">
      <c r="A46" s="163">
        <v>19</v>
      </c>
      <c r="B46" s="164" t="s">
        <v>174</v>
      </c>
      <c r="C46" s="176" t="s">
        <v>175</v>
      </c>
      <c r="D46" s="165" t="s">
        <v>117</v>
      </c>
      <c r="E46" s="166">
        <v>97.695899999999995</v>
      </c>
      <c r="F46" s="167"/>
      <c r="G46" s="168">
        <f>ROUND(E46*F46,2)</f>
        <v>0</v>
      </c>
      <c r="H46" s="153">
        <v>0</v>
      </c>
      <c r="I46" s="153">
        <f>ROUND(E46*H46,2)</f>
        <v>0</v>
      </c>
      <c r="J46" s="153">
        <v>72.099999999999994</v>
      </c>
      <c r="K46" s="153">
        <f>ROUND(E46*J46,2)</f>
        <v>7043.87</v>
      </c>
      <c r="L46" s="153">
        <v>21</v>
      </c>
      <c r="M46" s="153">
        <f>G46*(1+L46/100)</f>
        <v>0</v>
      </c>
      <c r="N46" s="153">
        <v>1.2999999999999999E-4</v>
      </c>
      <c r="O46" s="153">
        <f>ROUND(E46*N46,2)</f>
        <v>0.01</v>
      </c>
      <c r="P46" s="153">
        <v>0</v>
      </c>
      <c r="Q46" s="153">
        <f>ROUND(E46*P46,2)</f>
        <v>0</v>
      </c>
      <c r="R46" s="153"/>
      <c r="S46" s="153" t="s">
        <v>118</v>
      </c>
      <c r="T46" s="153" t="s">
        <v>119</v>
      </c>
      <c r="U46" s="153">
        <v>0</v>
      </c>
      <c r="V46" s="153">
        <f>ROUND(E46*U46,2)</f>
        <v>0</v>
      </c>
      <c r="W46" s="153"/>
      <c r="X46" s="153" t="s">
        <v>120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126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1"/>
      <c r="B47" s="152"/>
      <c r="C47" s="177" t="s">
        <v>157</v>
      </c>
      <c r="D47" s="154"/>
      <c r="E47" s="155">
        <v>97.695899999999995</v>
      </c>
      <c r="F47" s="153"/>
      <c r="G47" s="153"/>
      <c r="H47" s="153"/>
      <c r="I47" s="153"/>
      <c r="J47" s="153"/>
      <c r="K47" s="153"/>
      <c r="L47" s="153"/>
      <c r="M47" s="153"/>
      <c r="N47" s="153"/>
      <c r="O47" s="153"/>
      <c r="P47" s="153"/>
      <c r="Q47" s="153"/>
      <c r="R47" s="153"/>
      <c r="S47" s="153"/>
      <c r="T47" s="153"/>
      <c r="U47" s="153"/>
      <c r="V47" s="153"/>
      <c r="W47" s="153"/>
      <c r="X47" s="153"/>
      <c r="Y47" s="148"/>
      <c r="Z47" s="148"/>
      <c r="AA47" s="148"/>
      <c r="AB47" s="148"/>
      <c r="AC47" s="148"/>
      <c r="AD47" s="148"/>
      <c r="AE47" s="148"/>
      <c r="AF47" s="148"/>
      <c r="AG47" s="148" t="s">
        <v>123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2.5" outlineLevel="1" x14ac:dyDescent="0.2">
      <c r="A48" s="169">
        <v>20</v>
      </c>
      <c r="B48" s="170" t="s">
        <v>176</v>
      </c>
      <c r="C48" s="178" t="s">
        <v>177</v>
      </c>
      <c r="D48" s="171" t="s">
        <v>117</v>
      </c>
      <c r="E48" s="172">
        <v>44.69</v>
      </c>
      <c r="F48" s="173"/>
      <c r="G48" s="174">
        <f>ROUND(E48*F48,2)</f>
        <v>0</v>
      </c>
      <c r="H48" s="153">
        <v>1.64</v>
      </c>
      <c r="I48" s="153">
        <f>ROUND(E48*H48,2)</f>
        <v>73.290000000000006</v>
      </c>
      <c r="J48" s="153">
        <v>65.31</v>
      </c>
      <c r="K48" s="153">
        <f>ROUND(E48*J48,2)</f>
        <v>2918.7</v>
      </c>
      <c r="L48" s="153">
        <v>21</v>
      </c>
      <c r="M48" s="153">
        <f>G48*(1+L48/100)</f>
        <v>0</v>
      </c>
      <c r="N48" s="153">
        <v>4.0000000000000003E-5</v>
      </c>
      <c r="O48" s="153">
        <f>ROUND(E48*N48,2)</f>
        <v>0</v>
      </c>
      <c r="P48" s="153">
        <v>0</v>
      </c>
      <c r="Q48" s="153">
        <f>ROUND(E48*P48,2)</f>
        <v>0</v>
      </c>
      <c r="R48" s="153"/>
      <c r="S48" s="153" t="s">
        <v>170</v>
      </c>
      <c r="T48" s="153" t="s">
        <v>119</v>
      </c>
      <c r="U48" s="153">
        <v>0.308</v>
      </c>
      <c r="V48" s="153">
        <f>ROUND(E48*U48,2)</f>
        <v>13.76</v>
      </c>
      <c r="W48" s="153"/>
      <c r="X48" s="153" t="s">
        <v>120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126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x14ac:dyDescent="0.2">
      <c r="A49" s="157" t="s">
        <v>113</v>
      </c>
      <c r="B49" s="158" t="s">
        <v>65</v>
      </c>
      <c r="C49" s="175" t="s">
        <v>66</v>
      </c>
      <c r="D49" s="159"/>
      <c r="E49" s="160"/>
      <c r="F49" s="161"/>
      <c r="G49" s="162">
        <f>SUMIF(AG50:AG76,"&lt;&gt;NOR",G50:G76)</f>
        <v>0</v>
      </c>
      <c r="H49" s="156"/>
      <c r="I49" s="156">
        <f>SUM(I50:I76)</f>
        <v>9658.7199999999993</v>
      </c>
      <c r="J49" s="156"/>
      <c r="K49" s="156">
        <f>SUM(K50:K76)</f>
        <v>28125.940000000002</v>
      </c>
      <c r="L49" s="156"/>
      <c r="M49" s="156">
        <f>SUM(M50:M76)</f>
        <v>0</v>
      </c>
      <c r="N49" s="156"/>
      <c r="O49" s="156">
        <f>SUM(O50:O76)</f>
        <v>0.5</v>
      </c>
      <c r="P49" s="156"/>
      <c r="Q49" s="156">
        <f>SUM(Q50:Q76)</f>
        <v>20.64</v>
      </c>
      <c r="R49" s="156"/>
      <c r="S49" s="156"/>
      <c r="T49" s="156"/>
      <c r="U49" s="156"/>
      <c r="V49" s="156">
        <f>SUM(V50:V76)</f>
        <v>62.17</v>
      </c>
      <c r="W49" s="156"/>
      <c r="X49" s="156"/>
      <c r="AG49" t="s">
        <v>114</v>
      </c>
    </row>
    <row r="50" spans="1:60" ht="22.5" outlineLevel="1" x14ac:dyDescent="0.2">
      <c r="A50" s="163">
        <v>21</v>
      </c>
      <c r="B50" s="164" t="s">
        <v>178</v>
      </c>
      <c r="C50" s="176" t="s">
        <v>179</v>
      </c>
      <c r="D50" s="165" t="s">
        <v>117</v>
      </c>
      <c r="E50" s="166">
        <v>56.160499999999999</v>
      </c>
      <c r="F50" s="167"/>
      <c r="G50" s="168">
        <f>ROUND(E50*F50,2)</f>
        <v>0</v>
      </c>
      <c r="H50" s="153">
        <v>0</v>
      </c>
      <c r="I50" s="153">
        <f>ROUND(E50*H50,2)</f>
        <v>0</v>
      </c>
      <c r="J50" s="153">
        <v>99.2</v>
      </c>
      <c r="K50" s="153">
        <f>ROUND(E50*J50,2)</f>
        <v>5571.12</v>
      </c>
      <c r="L50" s="153">
        <v>21</v>
      </c>
      <c r="M50" s="153">
        <f>G50*(1+L50/100)</f>
        <v>0</v>
      </c>
      <c r="N50" s="153">
        <v>0</v>
      </c>
      <c r="O50" s="153">
        <f>ROUND(E50*N50,2)</f>
        <v>0</v>
      </c>
      <c r="P50" s="153">
        <v>6.8000000000000005E-2</v>
      </c>
      <c r="Q50" s="153">
        <f>ROUND(E50*P50,2)</f>
        <v>3.82</v>
      </c>
      <c r="R50" s="153"/>
      <c r="S50" s="153" t="s">
        <v>118</v>
      </c>
      <c r="T50" s="153" t="s">
        <v>119</v>
      </c>
      <c r="U50" s="153">
        <v>0</v>
      </c>
      <c r="V50" s="153">
        <f>ROUND(E50*U50,2)</f>
        <v>0</v>
      </c>
      <c r="W50" s="153"/>
      <c r="X50" s="153" t="s">
        <v>120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126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33.75" outlineLevel="1" x14ac:dyDescent="0.2">
      <c r="A51" s="151"/>
      <c r="B51" s="152"/>
      <c r="C51" s="177" t="s">
        <v>151</v>
      </c>
      <c r="D51" s="154"/>
      <c r="E51" s="155">
        <v>65.897999999999996</v>
      </c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48"/>
      <c r="Z51" s="148"/>
      <c r="AA51" s="148"/>
      <c r="AB51" s="148"/>
      <c r="AC51" s="148"/>
      <c r="AD51" s="148"/>
      <c r="AE51" s="148"/>
      <c r="AF51" s="148"/>
      <c r="AG51" s="148" t="s">
        <v>123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1"/>
      <c r="B52" s="152"/>
      <c r="C52" s="177" t="s">
        <v>140</v>
      </c>
      <c r="D52" s="154"/>
      <c r="E52" s="155">
        <v>-8.4994999999999994</v>
      </c>
      <c r="F52" s="153"/>
      <c r="G52" s="153"/>
      <c r="H52" s="153"/>
      <c r="I52" s="153"/>
      <c r="J52" s="153"/>
      <c r="K52" s="153"/>
      <c r="L52" s="153"/>
      <c r="M52" s="153"/>
      <c r="N52" s="153"/>
      <c r="O52" s="153"/>
      <c r="P52" s="153"/>
      <c r="Q52" s="153"/>
      <c r="R52" s="153"/>
      <c r="S52" s="153"/>
      <c r="T52" s="153"/>
      <c r="U52" s="153"/>
      <c r="V52" s="153"/>
      <c r="W52" s="153"/>
      <c r="X52" s="153"/>
      <c r="Y52" s="148"/>
      <c r="Z52" s="148"/>
      <c r="AA52" s="148"/>
      <c r="AB52" s="148"/>
      <c r="AC52" s="148"/>
      <c r="AD52" s="148"/>
      <c r="AE52" s="148"/>
      <c r="AF52" s="148"/>
      <c r="AG52" s="148" t="s">
        <v>123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1"/>
      <c r="B53" s="152"/>
      <c r="C53" s="177" t="s">
        <v>141</v>
      </c>
      <c r="D53" s="154"/>
      <c r="E53" s="155">
        <v>-2.0470000000000002</v>
      </c>
      <c r="F53" s="153"/>
      <c r="G53" s="153"/>
      <c r="H53" s="153"/>
      <c r="I53" s="153"/>
      <c r="J53" s="153"/>
      <c r="K53" s="153"/>
      <c r="L53" s="153"/>
      <c r="M53" s="153"/>
      <c r="N53" s="153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48"/>
      <c r="Z53" s="148"/>
      <c r="AA53" s="148"/>
      <c r="AB53" s="148"/>
      <c r="AC53" s="148"/>
      <c r="AD53" s="148"/>
      <c r="AE53" s="148"/>
      <c r="AF53" s="148"/>
      <c r="AG53" s="148" t="s">
        <v>123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1"/>
      <c r="B54" s="152"/>
      <c r="C54" s="177" t="s">
        <v>152</v>
      </c>
      <c r="D54" s="154"/>
      <c r="E54" s="155">
        <v>-1.8</v>
      </c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48"/>
      <c r="Z54" s="148"/>
      <c r="AA54" s="148"/>
      <c r="AB54" s="148"/>
      <c r="AC54" s="148"/>
      <c r="AD54" s="148"/>
      <c r="AE54" s="148"/>
      <c r="AF54" s="148"/>
      <c r="AG54" s="148" t="s">
        <v>123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1"/>
      <c r="B55" s="152"/>
      <c r="C55" s="177" t="s">
        <v>143</v>
      </c>
      <c r="D55" s="154"/>
      <c r="E55" s="155">
        <v>1.667</v>
      </c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53"/>
      <c r="T55" s="153"/>
      <c r="U55" s="153"/>
      <c r="V55" s="153"/>
      <c r="W55" s="153"/>
      <c r="X55" s="153"/>
      <c r="Y55" s="148"/>
      <c r="Z55" s="148"/>
      <c r="AA55" s="148"/>
      <c r="AB55" s="148"/>
      <c r="AC55" s="148"/>
      <c r="AD55" s="148"/>
      <c r="AE55" s="148"/>
      <c r="AF55" s="148"/>
      <c r="AG55" s="148" t="s">
        <v>123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1"/>
      <c r="B56" s="152"/>
      <c r="C56" s="177" t="s">
        <v>144</v>
      </c>
      <c r="D56" s="154"/>
      <c r="E56" s="155">
        <v>0.94199999999999995</v>
      </c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48"/>
      <c r="Z56" s="148"/>
      <c r="AA56" s="148"/>
      <c r="AB56" s="148"/>
      <c r="AC56" s="148"/>
      <c r="AD56" s="148"/>
      <c r="AE56" s="148"/>
      <c r="AF56" s="148"/>
      <c r="AG56" s="148" t="s">
        <v>123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22.5" outlineLevel="1" x14ac:dyDescent="0.2">
      <c r="A57" s="163">
        <v>22</v>
      </c>
      <c r="B57" s="164" t="s">
        <v>180</v>
      </c>
      <c r="C57" s="176" t="s">
        <v>181</v>
      </c>
      <c r="D57" s="165" t="s">
        <v>117</v>
      </c>
      <c r="E57" s="166">
        <v>44.69</v>
      </c>
      <c r="F57" s="167"/>
      <c r="G57" s="168">
        <f>ROUND(E57*F57,2)</f>
        <v>0</v>
      </c>
      <c r="H57" s="153">
        <v>0</v>
      </c>
      <c r="I57" s="153">
        <f>ROUND(E57*H57,2)</f>
        <v>0</v>
      </c>
      <c r="J57" s="153">
        <v>47.17</v>
      </c>
      <c r="K57" s="153">
        <f>ROUND(E57*J57,2)</f>
        <v>2108.0300000000002</v>
      </c>
      <c r="L57" s="153">
        <v>21</v>
      </c>
      <c r="M57" s="153">
        <f>G57*(1+L57/100)</f>
        <v>0</v>
      </c>
      <c r="N57" s="153">
        <v>0</v>
      </c>
      <c r="O57" s="153">
        <f>ROUND(E57*N57,2)</f>
        <v>0</v>
      </c>
      <c r="P57" s="153">
        <v>3.5000000000000003E-2</v>
      </c>
      <c r="Q57" s="153">
        <f>ROUND(E57*P57,2)</f>
        <v>1.56</v>
      </c>
      <c r="R57" s="153"/>
      <c r="S57" s="153" t="s">
        <v>118</v>
      </c>
      <c r="T57" s="153" t="s">
        <v>119</v>
      </c>
      <c r="U57" s="153">
        <v>0</v>
      </c>
      <c r="V57" s="153">
        <f>ROUND(E57*U57,2)</f>
        <v>0</v>
      </c>
      <c r="W57" s="153"/>
      <c r="X57" s="153" t="s">
        <v>120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126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1"/>
      <c r="B58" s="152"/>
      <c r="C58" s="177" t="s">
        <v>182</v>
      </c>
      <c r="D58" s="154"/>
      <c r="E58" s="155">
        <v>44.69</v>
      </c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48"/>
      <c r="Z58" s="148"/>
      <c r="AA58" s="148"/>
      <c r="AB58" s="148"/>
      <c r="AC58" s="148"/>
      <c r="AD58" s="148"/>
      <c r="AE58" s="148"/>
      <c r="AF58" s="148"/>
      <c r="AG58" s="148" t="s">
        <v>123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33.75" outlineLevel="1" x14ac:dyDescent="0.2">
      <c r="A59" s="163">
        <v>23</v>
      </c>
      <c r="B59" s="164" t="s">
        <v>183</v>
      </c>
      <c r="C59" s="176" t="s">
        <v>184</v>
      </c>
      <c r="D59" s="165" t="s">
        <v>117</v>
      </c>
      <c r="E59" s="166">
        <v>44.69</v>
      </c>
      <c r="F59" s="167"/>
      <c r="G59" s="168">
        <f>ROUND(E59*F59,2)</f>
        <v>0</v>
      </c>
      <c r="H59" s="153">
        <v>0</v>
      </c>
      <c r="I59" s="153">
        <f>ROUND(E59*H59,2)</f>
        <v>0</v>
      </c>
      <c r="J59" s="153">
        <v>109.27</v>
      </c>
      <c r="K59" s="153">
        <f>ROUND(E59*J59,2)</f>
        <v>4883.28</v>
      </c>
      <c r="L59" s="153">
        <v>21</v>
      </c>
      <c r="M59" s="153">
        <f>G59*(1+L59/100)</f>
        <v>0</v>
      </c>
      <c r="N59" s="153">
        <v>0</v>
      </c>
      <c r="O59" s="153">
        <f>ROUND(E59*N59,2)</f>
        <v>0</v>
      </c>
      <c r="P59" s="153">
        <v>0.05</v>
      </c>
      <c r="Q59" s="153">
        <f>ROUND(E59*P59,2)</f>
        <v>2.23</v>
      </c>
      <c r="R59" s="153"/>
      <c r="S59" s="153" t="s">
        <v>170</v>
      </c>
      <c r="T59" s="153" t="s">
        <v>119</v>
      </c>
      <c r="U59" s="153">
        <v>0.33</v>
      </c>
      <c r="V59" s="153">
        <f>ROUND(E59*U59,2)</f>
        <v>14.75</v>
      </c>
      <c r="W59" s="153"/>
      <c r="X59" s="153" t="s">
        <v>120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126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1"/>
      <c r="B60" s="152"/>
      <c r="C60" s="177" t="s">
        <v>182</v>
      </c>
      <c r="D60" s="154"/>
      <c r="E60" s="155">
        <v>44.69</v>
      </c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3"/>
      <c r="U60" s="153"/>
      <c r="V60" s="153"/>
      <c r="W60" s="153"/>
      <c r="X60" s="153"/>
      <c r="Y60" s="148"/>
      <c r="Z60" s="148"/>
      <c r="AA60" s="148"/>
      <c r="AB60" s="148"/>
      <c r="AC60" s="148"/>
      <c r="AD60" s="148"/>
      <c r="AE60" s="148"/>
      <c r="AF60" s="148"/>
      <c r="AG60" s="148" t="s">
        <v>123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ht="22.5" outlineLevel="1" x14ac:dyDescent="0.2">
      <c r="A61" s="163">
        <v>24</v>
      </c>
      <c r="B61" s="164" t="s">
        <v>185</v>
      </c>
      <c r="C61" s="176" t="s">
        <v>186</v>
      </c>
      <c r="D61" s="165" t="s">
        <v>117</v>
      </c>
      <c r="E61" s="166">
        <v>97.695899999999995</v>
      </c>
      <c r="F61" s="167"/>
      <c r="G61" s="168">
        <f>ROUND(E61*F61,2)</f>
        <v>0</v>
      </c>
      <c r="H61" s="153">
        <v>0</v>
      </c>
      <c r="I61" s="153">
        <f>ROUND(E61*H61,2)</f>
        <v>0</v>
      </c>
      <c r="J61" s="153">
        <v>63.16</v>
      </c>
      <c r="K61" s="153">
        <f>ROUND(E61*J61,2)</f>
        <v>6170.47</v>
      </c>
      <c r="L61" s="153">
        <v>21</v>
      </c>
      <c r="M61" s="153">
        <f>G61*(1+L61/100)</f>
        <v>0</v>
      </c>
      <c r="N61" s="153">
        <v>0</v>
      </c>
      <c r="O61" s="153">
        <f>ROUND(E61*N61,2)</f>
        <v>0</v>
      </c>
      <c r="P61" s="153">
        <v>4.5999999999999999E-2</v>
      </c>
      <c r="Q61" s="153">
        <f>ROUND(E61*P61,2)</f>
        <v>4.49</v>
      </c>
      <c r="R61" s="153"/>
      <c r="S61" s="153" t="s">
        <v>170</v>
      </c>
      <c r="T61" s="153" t="s">
        <v>119</v>
      </c>
      <c r="U61" s="153">
        <v>0.26</v>
      </c>
      <c r="V61" s="153">
        <f>ROUND(E61*U61,2)</f>
        <v>25.4</v>
      </c>
      <c r="W61" s="153"/>
      <c r="X61" s="153" t="s">
        <v>120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126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33.75" outlineLevel="1" x14ac:dyDescent="0.2">
      <c r="A62" s="151"/>
      <c r="B62" s="152"/>
      <c r="C62" s="177" t="s">
        <v>139</v>
      </c>
      <c r="D62" s="154"/>
      <c r="E62" s="155">
        <v>107.63339999999999</v>
      </c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  <c r="V62" s="153"/>
      <c r="W62" s="153"/>
      <c r="X62" s="153"/>
      <c r="Y62" s="148"/>
      <c r="Z62" s="148"/>
      <c r="AA62" s="148"/>
      <c r="AB62" s="148"/>
      <c r="AC62" s="148"/>
      <c r="AD62" s="148"/>
      <c r="AE62" s="148"/>
      <c r="AF62" s="148"/>
      <c r="AG62" s="148" t="s">
        <v>123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1"/>
      <c r="B63" s="152"/>
      <c r="C63" s="177" t="s">
        <v>140</v>
      </c>
      <c r="D63" s="154"/>
      <c r="E63" s="155">
        <v>-8.4994999999999994</v>
      </c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  <c r="V63" s="153"/>
      <c r="W63" s="153"/>
      <c r="X63" s="153"/>
      <c r="Y63" s="148"/>
      <c r="Z63" s="148"/>
      <c r="AA63" s="148"/>
      <c r="AB63" s="148"/>
      <c r="AC63" s="148"/>
      <c r="AD63" s="148"/>
      <c r="AE63" s="148"/>
      <c r="AF63" s="148"/>
      <c r="AG63" s="148" t="s">
        <v>123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1"/>
      <c r="B64" s="152"/>
      <c r="C64" s="177" t="s">
        <v>141</v>
      </c>
      <c r="D64" s="154"/>
      <c r="E64" s="155">
        <v>-2.0470000000000002</v>
      </c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  <c r="V64" s="153"/>
      <c r="W64" s="153"/>
      <c r="X64" s="153"/>
      <c r="Y64" s="148"/>
      <c r="Z64" s="148"/>
      <c r="AA64" s="148"/>
      <c r="AB64" s="148"/>
      <c r="AC64" s="148"/>
      <c r="AD64" s="148"/>
      <c r="AE64" s="148"/>
      <c r="AF64" s="148"/>
      <c r="AG64" s="148" t="s">
        <v>123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1"/>
      <c r="B65" s="152"/>
      <c r="C65" s="177" t="s">
        <v>142</v>
      </c>
      <c r="D65" s="154"/>
      <c r="E65" s="155">
        <v>-2</v>
      </c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  <c r="V65" s="153"/>
      <c r="W65" s="153"/>
      <c r="X65" s="153"/>
      <c r="Y65" s="148"/>
      <c r="Z65" s="148"/>
      <c r="AA65" s="148"/>
      <c r="AB65" s="148"/>
      <c r="AC65" s="148"/>
      <c r="AD65" s="148"/>
      <c r="AE65" s="148"/>
      <c r="AF65" s="148"/>
      <c r="AG65" s="148" t="s">
        <v>123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1"/>
      <c r="B66" s="152"/>
      <c r="C66" s="177" t="s">
        <v>143</v>
      </c>
      <c r="D66" s="154"/>
      <c r="E66" s="155">
        <v>1.667</v>
      </c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48"/>
      <c r="Z66" s="148"/>
      <c r="AA66" s="148"/>
      <c r="AB66" s="148"/>
      <c r="AC66" s="148"/>
      <c r="AD66" s="148"/>
      <c r="AE66" s="148"/>
      <c r="AF66" s="148"/>
      <c r="AG66" s="148" t="s">
        <v>123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1"/>
      <c r="B67" s="152"/>
      <c r="C67" s="177" t="s">
        <v>144</v>
      </c>
      <c r="D67" s="154"/>
      <c r="E67" s="155">
        <v>0.94199999999999995</v>
      </c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48"/>
      <c r="Z67" s="148"/>
      <c r="AA67" s="148"/>
      <c r="AB67" s="148"/>
      <c r="AC67" s="148"/>
      <c r="AD67" s="148"/>
      <c r="AE67" s="148"/>
      <c r="AF67" s="148"/>
      <c r="AG67" s="148" t="s">
        <v>123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69">
        <v>25</v>
      </c>
      <c r="B68" s="170" t="s">
        <v>187</v>
      </c>
      <c r="C68" s="178" t="s">
        <v>188</v>
      </c>
      <c r="D68" s="171" t="s">
        <v>189</v>
      </c>
      <c r="E68" s="172">
        <v>2</v>
      </c>
      <c r="F68" s="173"/>
      <c r="G68" s="174">
        <f>ROUND(E68*F68,2)</f>
        <v>0</v>
      </c>
      <c r="H68" s="153">
        <v>765.05</v>
      </c>
      <c r="I68" s="153">
        <f>ROUND(E68*H68,2)</f>
        <v>1530.1</v>
      </c>
      <c r="J68" s="153">
        <v>34.950000000000003</v>
      </c>
      <c r="K68" s="153">
        <f>ROUND(E68*J68,2)</f>
        <v>69.900000000000006</v>
      </c>
      <c r="L68" s="153">
        <v>21</v>
      </c>
      <c r="M68" s="153">
        <f>G68*(1+L68/100)</f>
        <v>0</v>
      </c>
      <c r="N68" s="153">
        <v>7.5000000000000002E-4</v>
      </c>
      <c r="O68" s="153">
        <f>ROUND(E68*N68,2)</f>
        <v>0</v>
      </c>
      <c r="P68" s="153">
        <v>7.5000000000000002E-4</v>
      </c>
      <c r="Q68" s="153">
        <f>ROUND(E68*P68,2)</f>
        <v>0</v>
      </c>
      <c r="R68" s="153"/>
      <c r="S68" s="153" t="s">
        <v>163</v>
      </c>
      <c r="T68" s="153" t="s">
        <v>119</v>
      </c>
      <c r="U68" s="153">
        <v>0.2</v>
      </c>
      <c r="V68" s="153">
        <f>ROUND(E68*U68,2)</f>
        <v>0.4</v>
      </c>
      <c r="W68" s="153"/>
      <c r="X68" s="153" t="s">
        <v>120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121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2.5" outlineLevel="1" x14ac:dyDescent="0.2">
      <c r="A69" s="169">
        <v>26</v>
      </c>
      <c r="B69" s="170" t="s">
        <v>190</v>
      </c>
      <c r="C69" s="178" t="s">
        <v>191</v>
      </c>
      <c r="D69" s="171" t="s">
        <v>189</v>
      </c>
      <c r="E69" s="172">
        <v>1</v>
      </c>
      <c r="F69" s="173"/>
      <c r="G69" s="174">
        <f>ROUND(E69*F69,2)</f>
        <v>0</v>
      </c>
      <c r="H69" s="153">
        <v>8128.62</v>
      </c>
      <c r="I69" s="153">
        <f>ROUND(E69*H69,2)</f>
        <v>8128.62</v>
      </c>
      <c r="J69" s="153">
        <v>371.38</v>
      </c>
      <c r="K69" s="153">
        <f>ROUND(E69*J69,2)</f>
        <v>371.38</v>
      </c>
      <c r="L69" s="153">
        <v>21</v>
      </c>
      <c r="M69" s="153">
        <f>G69*(1+L69/100)</f>
        <v>0</v>
      </c>
      <c r="N69" s="153">
        <v>0.5</v>
      </c>
      <c r="O69" s="153">
        <f>ROUND(E69*N69,2)</f>
        <v>0.5</v>
      </c>
      <c r="P69" s="153">
        <v>7.5000000000000002E-4</v>
      </c>
      <c r="Q69" s="153">
        <f>ROUND(E69*P69,2)</f>
        <v>0</v>
      </c>
      <c r="R69" s="153"/>
      <c r="S69" s="153" t="s">
        <v>163</v>
      </c>
      <c r="T69" s="153" t="s">
        <v>119</v>
      </c>
      <c r="U69" s="153">
        <v>0.2</v>
      </c>
      <c r="V69" s="153">
        <f>ROUND(E69*U69,2)</f>
        <v>0.2</v>
      </c>
      <c r="W69" s="153"/>
      <c r="X69" s="153" t="s">
        <v>120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121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22.5" outlineLevel="1" x14ac:dyDescent="0.2">
      <c r="A70" s="163">
        <v>27</v>
      </c>
      <c r="B70" s="164" t="s">
        <v>192</v>
      </c>
      <c r="C70" s="176" t="s">
        <v>193</v>
      </c>
      <c r="D70" s="165" t="s">
        <v>117</v>
      </c>
      <c r="E70" s="166">
        <v>2.609</v>
      </c>
      <c r="F70" s="167"/>
      <c r="G70" s="168">
        <f>ROUND(E70*F70,2)</f>
        <v>0</v>
      </c>
      <c r="H70" s="153">
        <v>0</v>
      </c>
      <c r="I70" s="153">
        <f>ROUND(E70*H70,2)</f>
        <v>0</v>
      </c>
      <c r="J70" s="153">
        <v>61.8</v>
      </c>
      <c r="K70" s="153">
        <f>ROUND(E70*J70,2)</f>
        <v>161.24</v>
      </c>
      <c r="L70" s="153">
        <v>21</v>
      </c>
      <c r="M70" s="153">
        <f>G70*(1+L70/100)</f>
        <v>0</v>
      </c>
      <c r="N70" s="153">
        <v>0</v>
      </c>
      <c r="O70" s="153">
        <f>ROUND(E70*N70,2)</f>
        <v>0</v>
      </c>
      <c r="P70" s="153">
        <v>5.5E-2</v>
      </c>
      <c r="Q70" s="153">
        <f>ROUND(E70*P70,2)</f>
        <v>0.14000000000000001</v>
      </c>
      <c r="R70" s="153"/>
      <c r="S70" s="153" t="s">
        <v>170</v>
      </c>
      <c r="T70" s="153" t="s">
        <v>119</v>
      </c>
      <c r="U70" s="153">
        <v>0.42499999999999999</v>
      </c>
      <c r="V70" s="153">
        <f>ROUND(E70*U70,2)</f>
        <v>1.1100000000000001</v>
      </c>
      <c r="W70" s="153"/>
      <c r="X70" s="153" t="s">
        <v>120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126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1"/>
      <c r="B71" s="152"/>
      <c r="C71" s="177" t="s">
        <v>143</v>
      </c>
      <c r="D71" s="154"/>
      <c r="E71" s="155">
        <v>1.667</v>
      </c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153"/>
      <c r="Y71" s="148"/>
      <c r="Z71" s="148"/>
      <c r="AA71" s="148"/>
      <c r="AB71" s="148"/>
      <c r="AC71" s="148"/>
      <c r="AD71" s="148"/>
      <c r="AE71" s="148"/>
      <c r="AF71" s="148"/>
      <c r="AG71" s="148" t="s">
        <v>123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1"/>
      <c r="B72" s="152"/>
      <c r="C72" s="177" t="s">
        <v>144</v>
      </c>
      <c r="D72" s="154"/>
      <c r="E72" s="155">
        <v>0.94199999999999995</v>
      </c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153"/>
      <c r="Y72" s="148"/>
      <c r="Z72" s="148"/>
      <c r="AA72" s="148"/>
      <c r="AB72" s="148"/>
      <c r="AC72" s="148"/>
      <c r="AD72" s="148"/>
      <c r="AE72" s="148"/>
      <c r="AF72" s="148"/>
      <c r="AG72" s="148" t="s">
        <v>123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ht="22.5" outlineLevel="1" x14ac:dyDescent="0.2">
      <c r="A73" s="163">
        <v>28</v>
      </c>
      <c r="B73" s="164" t="s">
        <v>194</v>
      </c>
      <c r="C73" s="176" t="s">
        <v>195</v>
      </c>
      <c r="D73" s="165" t="s">
        <v>169</v>
      </c>
      <c r="E73" s="166">
        <v>3.5752000000000002</v>
      </c>
      <c r="F73" s="167"/>
      <c r="G73" s="168">
        <f>ROUND(E73*F73,2)</f>
        <v>0</v>
      </c>
      <c r="H73" s="153">
        <v>0</v>
      </c>
      <c r="I73" s="153">
        <f>ROUND(E73*H73,2)</f>
        <v>0</v>
      </c>
      <c r="J73" s="153">
        <v>2025</v>
      </c>
      <c r="K73" s="153">
        <f>ROUND(E73*J73,2)</f>
        <v>7239.78</v>
      </c>
      <c r="L73" s="153">
        <v>21</v>
      </c>
      <c r="M73" s="153">
        <f>G73*(1+L73/100)</f>
        <v>0</v>
      </c>
      <c r="N73" s="153">
        <v>0</v>
      </c>
      <c r="O73" s="153">
        <f>ROUND(E73*N73,2)</f>
        <v>0</v>
      </c>
      <c r="P73" s="153">
        <v>2.2000000000000002</v>
      </c>
      <c r="Q73" s="153">
        <f>ROUND(E73*P73,2)</f>
        <v>7.87</v>
      </c>
      <c r="R73" s="153"/>
      <c r="S73" s="153" t="s">
        <v>170</v>
      </c>
      <c r="T73" s="153" t="s">
        <v>170</v>
      </c>
      <c r="U73" s="153">
        <v>4.6550000000000002</v>
      </c>
      <c r="V73" s="153">
        <f>ROUND(E73*U73,2)</f>
        <v>16.64</v>
      </c>
      <c r="W73" s="153"/>
      <c r="X73" s="153" t="s">
        <v>120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121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1"/>
      <c r="B74" s="152"/>
      <c r="C74" s="177" t="s">
        <v>196</v>
      </c>
      <c r="D74" s="154"/>
      <c r="E74" s="155">
        <v>3.5752000000000002</v>
      </c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  <c r="Y74" s="148"/>
      <c r="Z74" s="148"/>
      <c r="AA74" s="148"/>
      <c r="AB74" s="148"/>
      <c r="AC74" s="148"/>
      <c r="AD74" s="148"/>
      <c r="AE74" s="148"/>
      <c r="AF74" s="148"/>
      <c r="AG74" s="148" t="s">
        <v>123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69">
        <v>29</v>
      </c>
      <c r="B75" s="170" t="s">
        <v>197</v>
      </c>
      <c r="C75" s="178" t="s">
        <v>198</v>
      </c>
      <c r="D75" s="171" t="s">
        <v>117</v>
      </c>
      <c r="E75" s="172">
        <v>44.69</v>
      </c>
      <c r="F75" s="173"/>
      <c r="G75" s="174">
        <f>ROUND(E75*F75,2)</f>
        <v>0</v>
      </c>
      <c r="H75" s="153">
        <v>0</v>
      </c>
      <c r="I75" s="153">
        <f>ROUND(E75*H75,2)</f>
        <v>0</v>
      </c>
      <c r="J75" s="153">
        <v>16.100000000000001</v>
      </c>
      <c r="K75" s="153">
        <f>ROUND(E75*J75,2)</f>
        <v>719.51</v>
      </c>
      <c r="L75" s="153">
        <v>21</v>
      </c>
      <c r="M75" s="153">
        <f>G75*(1+L75/100)</f>
        <v>0</v>
      </c>
      <c r="N75" s="153">
        <v>0</v>
      </c>
      <c r="O75" s="153">
        <f>ROUND(E75*N75,2)</f>
        <v>0</v>
      </c>
      <c r="P75" s="153">
        <v>2E-3</v>
      </c>
      <c r="Q75" s="153">
        <f>ROUND(E75*P75,2)</f>
        <v>0.09</v>
      </c>
      <c r="R75" s="153"/>
      <c r="S75" s="153" t="s">
        <v>170</v>
      </c>
      <c r="T75" s="153" t="s">
        <v>170</v>
      </c>
      <c r="U75" s="153">
        <v>3.7999999999999999E-2</v>
      </c>
      <c r="V75" s="153">
        <f>ROUND(E75*U75,2)</f>
        <v>1.7</v>
      </c>
      <c r="W75" s="153"/>
      <c r="X75" s="153" t="s">
        <v>120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121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69">
        <v>30</v>
      </c>
      <c r="B76" s="170" t="s">
        <v>199</v>
      </c>
      <c r="C76" s="178" t="s">
        <v>200</v>
      </c>
      <c r="D76" s="171" t="s">
        <v>117</v>
      </c>
      <c r="E76" s="172">
        <v>44.69</v>
      </c>
      <c r="F76" s="173"/>
      <c r="G76" s="174">
        <f>ROUND(E76*F76,2)</f>
        <v>0</v>
      </c>
      <c r="H76" s="153">
        <v>0</v>
      </c>
      <c r="I76" s="153">
        <f>ROUND(E76*H76,2)</f>
        <v>0</v>
      </c>
      <c r="J76" s="153">
        <v>18.600000000000001</v>
      </c>
      <c r="K76" s="153">
        <f>ROUND(E76*J76,2)</f>
        <v>831.23</v>
      </c>
      <c r="L76" s="153">
        <v>21</v>
      </c>
      <c r="M76" s="153">
        <f>G76*(1+L76/100)</f>
        <v>0</v>
      </c>
      <c r="N76" s="153">
        <v>0</v>
      </c>
      <c r="O76" s="153">
        <f>ROUND(E76*N76,2)</f>
        <v>0</v>
      </c>
      <c r="P76" s="153">
        <v>9.7400000000000004E-3</v>
      </c>
      <c r="Q76" s="153">
        <f>ROUND(E76*P76,2)</f>
        <v>0.44</v>
      </c>
      <c r="R76" s="153"/>
      <c r="S76" s="153" t="s">
        <v>170</v>
      </c>
      <c r="T76" s="153" t="s">
        <v>170</v>
      </c>
      <c r="U76" s="153">
        <v>4.3999999999999997E-2</v>
      </c>
      <c r="V76" s="153">
        <f>ROUND(E76*U76,2)</f>
        <v>1.97</v>
      </c>
      <c r="W76" s="153"/>
      <c r="X76" s="153" t="s">
        <v>120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121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x14ac:dyDescent="0.2">
      <c r="A77" s="157" t="s">
        <v>113</v>
      </c>
      <c r="B77" s="158" t="s">
        <v>67</v>
      </c>
      <c r="C77" s="175" t="s">
        <v>68</v>
      </c>
      <c r="D77" s="159"/>
      <c r="E77" s="160"/>
      <c r="F77" s="161"/>
      <c r="G77" s="162">
        <f>SUMIF(AG78:AG80,"&lt;&gt;NOR",G78:G80)</f>
        <v>0</v>
      </c>
      <c r="H77" s="156"/>
      <c r="I77" s="156">
        <f>SUM(I78:I80)</f>
        <v>0</v>
      </c>
      <c r="J77" s="156"/>
      <c r="K77" s="156">
        <f>SUM(K78:K80)</f>
        <v>21399.87</v>
      </c>
      <c r="L77" s="156"/>
      <c r="M77" s="156">
        <f>SUM(M78:M80)</f>
        <v>0</v>
      </c>
      <c r="N77" s="156"/>
      <c r="O77" s="156">
        <f>SUM(O78:O80)</f>
        <v>0</v>
      </c>
      <c r="P77" s="156"/>
      <c r="Q77" s="156">
        <f>SUM(Q78:Q80)</f>
        <v>0</v>
      </c>
      <c r="R77" s="156"/>
      <c r="S77" s="156"/>
      <c r="T77" s="156"/>
      <c r="U77" s="156"/>
      <c r="V77" s="156">
        <f>SUM(V78:V80)</f>
        <v>0</v>
      </c>
      <c r="W77" s="156"/>
      <c r="X77" s="156"/>
      <c r="AG77" t="s">
        <v>114</v>
      </c>
    </row>
    <row r="78" spans="1:60" outlineLevel="1" x14ac:dyDescent="0.2">
      <c r="A78" s="169">
        <v>31</v>
      </c>
      <c r="B78" s="170" t="s">
        <v>201</v>
      </c>
      <c r="C78" s="178" t="s">
        <v>202</v>
      </c>
      <c r="D78" s="171" t="s">
        <v>203</v>
      </c>
      <c r="E78" s="172">
        <v>14.21918</v>
      </c>
      <c r="F78" s="173"/>
      <c r="G78" s="174">
        <f>ROUND(E78*F78,2)</f>
        <v>0</v>
      </c>
      <c r="H78" s="153">
        <v>0</v>
      </c>
      <c r="I78" s="153">
        <f>ROUND(E78*H78,2)</f>
        <v>0</v>
      </c>
      <c r="J78" s="153">
        <v>65</v>
      </c>
      <c r="K78" s="153">
        <f>ROUND(E78*J78,2)</f>
        <v>924.25</v>
      </c>
      <c r="L78" s="153">
        <v>21</v>
      </c>
      <c r="M78" s="153">
        <f>G78*(1+L78/100)</f>
        <v>0</v>
      </c>
      <c r="N78" s="153">
        <v>0</v>
      </c>
      <c r="O78" s="153">
        <f>ROUND(E78*N78,2)</f>
        <v>0</v>
      </c>
      <c r="P78" s="153">
        <v>0</v>
      </c>
      <c r="Q78" s="153">
        <f>ROUND(E78*P78,2)</f>
        <v>0</v>
      </c>
      <c r="R78" s="153"/>
      <c r="S78" s="153" t="s">
        <v>118</v>
      </c>
      <c r="T78" s="153" t="s">
        <v>119</v>
      </c>
      <c r="U78" s="153">
        <v>0</v>
      </c>
      <c r="V78" s="153">
        <f>ROUND(E78*U78,2)</f>
        <v>0</v>
      </c>
      <c r="W78" s="153"/>
      <c r="X78" s="153" t="s">
        <v>204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205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63">
        <v>32</v>
      </c>
      <c r="B79" s="164" t="s">
        <v>206</v>
      </c>
      <c r="C79" s="176" t="s">
        <v>207</v>
      </c>
      <c r="D79" s="165" t="s">
        <v>203</v>
      </c>
      <c r="E79" s="166">
        <v>14.21918</v>
      </c>
      <c r="F79" s="167"/>
      <c r="G79" s="168">
        <f>ROUND(E79*F79,2)</f>
        <v>0</v>
      </c>
      <c r="H79" s="153">
        <v>0</v>
      </c>
      <c r="I79" s="153">
        <f>ROUND(E79*H79,2)</f>
        <v>0</v>
      </c>
      <c r="J79" s="153">
        <v>1440</v>
      </c>
      <c r="K79" s="153">
        <f>ROUND(E79*J79,2)</f>
        <v>20475.62</v>
      </c>
      <c r="L79" s="153">
        <v>21</v>
      </c>
      <c r="M79" s="153">
        <f>G79*(1+L79/100)</f>
        <v>0</v>
      </c>
      <c r="N79" s="153">
        <v>0</v>
      </c>
      <c r="O79" s="153">
        <f>ROUND(E79*N79,2)</f>
        <v>0</v>
      </c>
      <c r="P79" s="153">
        <v>0</v>
      </c>
      <c r="Q79" s="153">
        <f>ROUND(E79*P79,2)</f>
        <v>0</v>
      </c>
      <c r="R79" s="153"/>
      <c r="S79" s="153" t="s">
        <v>118</v>
      </c>
      <c r="T79" s="153" t="s">
        <v>119</v>
      </c>
      <c r="U79" s="153">
        <v>0</v>
      </c>
      <c r="V79" s="153">
        <f>ROUND(E79*U79,2)</f>
        <v>0</v>
      </c>
      <c r="W79" s="153"/>
      <c r="X79" s="153" t="s">
        <v>120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126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ht="22.5" outlineLevel="1" x14ac:dyDescent="0.2">
      <c r="A80" s="151"/>
      <c r="B80" s="152"/>
      <c r="C80" s="177" t="s">
        <v>208</v>
      </c>
      <c r="D80" s="154"/>
      <c r="E80" s="155">
        <v>14.21918</v>
      </c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53"/>
      <c r="T80" s="153"/>
      <c r="U80" s="153"/>
      <c r="V80" s="153"/>
      <c r="W80" s="153"/>
      <c r="X80" s="153"/>
      <c r="Y80" s="148"/>
      <c r="Z80" s="148"/>
      <c r="AA80" s="148"/>
      <c r="AB80" s="148"/>
      <c r="AC80" s="148"/>
      <c r="AD80" s="148"/>
      <c r="AE80" s="148"/>
      <c r="AF80" s="148"/>
      <c r="AG80" s="148" t="s">
        <v>123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x14ac:dyDescent="0.2">
      <c r="A81" s="157" t="s">
        <v>113</v>
      </c>
      <c r="B81" s="158" t="s">
        <v>69</v>
      </c>
      <c r="C81" s="175" t="s">
        <v>70</v>
      </c>
      <c r="D81" s="159"/>
      <c r="E81" s="160"/>
      <c r="F81" s="161"/>
      <c r="G81" s="162">
        <f>SUMIF(AG82:AG88,"&lt;&gt;NOR",G82:G88)</f>
        <v>0</v>
      </c>
      <c r="H81" s="156"/>
      <c r="I81" s="156">
        <f>SUM(I82:I88)</f>
        <v>7592.48</v>
      </c>
      <c r="J81" s="156"/>
      <c r="K81" s="156">
        <f>SUM(K82:K88)</f>
        <v>3081.41</v>
      </c>
      <c r="L81" s="156"/>
      <c r="M81" s="156">
        <f>SUM(M82:M88)</f>
        <v>0</v>
      </c>
      <c r="N81" s="156"/>
      <c r="O81" s="156">
        <f>SUM(O82:O88)</f>
        <v>0.09</v>
      </c>
      <c r="P81" s="156"/>
      <c r="Q81" s="156">
        <f>SUM(Q82:Q88)</f>
        <v>0</v>
      </c>
      <c r="R81" s="156"/>
      <c r="S81" s="156"/>
      <c r="T81" s="156"/>
      <c r="U81" s="156"/>
      <c r="V81" s="156">
        <f>SUM(V82:V88)</f>
        <v>11.5</v>
      </c>
      <c r="W81" s="156"/>
      <c r="X81" s="156"/>
      <c r="AG81" t="s">
        <v>114</v>
      </c>
    </row>
    <row r="82" spans="1:60" outlineLevel="1" x14ac:dyDescent="0.2">
      <c r="A82" s="169">
        <v>33</v>
      </c>
      <c r="B82" s="170" t="s">
        <v>209</v>
      </c>
      <c r="C82" s="178" t="s">
        <v>210</v>
      </c>
      <c r="D82" s="171" t="s">
        <v>117</v>
      </c>
      <c r="E82" s="172">
        <v>44.69</v>
      </c>
      <c r="F82" s="173"/>
      <c r="G82" s="174">
        <f>ROUND(E82*F82,2)</f>
        <v>0</v>
      </c>
      <c r="H82" s="153">
        <v>0</v>
      </c>
      <c r="I82" s="153">
        <f>ROUND(E82*H82,2)</f>
        <v>0</v>
      </c>
      <c r="J82" s="153">
        <v>12.4</v>
      </c>
      <c r="K82" s="153">
        <f>ROUND(E82*J82,2)</f>
        <v>554.16</v>
      </c>
      <c r="L82" s="153">
        <v>21</v>
      </c>
      <c r="M82" s="153">
        <f>G82*(1+L82/100)</f>
        <v>0</v>
      </c>
      <c r="N82" s="153">
        <v>0</v>
      </c>
      <c r="O82" s="153">
        <f>ROUND(E82*N82,2)</f>
        <v>0</v>
      </c>
      <c r="P82" s="153">
        <v>0</v>
      </c>
      <c r="Q82" s="153">
        <f>ROUND(E82*P82,2)</f>
        <v>0</v>
      </c>
      <c r="R82" s="153"/>
      <c r="S82" s="153" t="s">
        <v>170</v>
      </c>
      <c r="T82" s="153" t="s">
        <v>170</v>
      </c>
      <c r="U82" s="153">
        <v>2.75E-2</v>
      </c>
      <c r="V82" s="153">
        <f>ROUND(E82*U82,2)</f>
        <v>1.23</v>
      </c>
      <c r="W82" s="153"/>
      <c r="X82" s="153" t="s">
        <v>120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121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63">
        <v>34</v>
      </c>
      <c r="B83" s="164" t="s">
        <v>211</v>
      </c>
      <c r="C83" s="176" t="s">
        <v>212</v>
      </c>
      <c r="D83" s="165" t="s">
        <v>203</v>
      </c>
      <c r="E83" s="166">
        <v>1.5640000000000001E-2</v>
      </c>
      <c r="F83" s="167"/>
      <c r="G83" s="168">
        <f>ROUND(E83*F83,2)</f>
        <v>0</v>
      </c>
      <c r="H83" s="153">
        <v>30900</v>
      </c>
      <c r="I83" s="153">
        <f>ROUND(E83*H83,2)</f>
        <v>483.28</v>
      </c>
      <c r="J83" s="153">
        <v>0</v>
      </c>
      <c r="K83" s="153">
        <f>ROUND(E83*J83,2)</f>
        <v>0</v>
      </c>
      <c r="L83" s="153">
        <v>21</v>
      </c>
      <c r="M83" s="153">
        <f>G83*(1+L83/100)</f>
        <v>0</v>
      </c>
      <c r="N83" s="153">
        <v>1</v>
      </c>
      <c r="O83" s="153">
        <f>ROUND(E83*N83,2)</f>
        <v>0.02</v>
      </c>
      <c r="P83" s="153">
        <v>0</v>
      </c>
      <c r="Q83" s="153">
        <f>ROUND(E83*P83,2)</f>
        <v>0</v>
      </c>
      <c r="R83" s="153" t="s">
        <v>213</v>
      </c>
      <c r="S83" s="153" t="s">
        <v>170</v>
      </c>
      <c r="T83" s="153" t="s">
        <v>119</v>
      </c>
      <c r="U83" s="153">
        <v>0</v>
      </c>
      <c r="V83" s="153">
        <f>ROUND(E83*U83,2)</f>
        <v>0</v>
      </c>
      <c r="W83" s="153"/>
      <c r="X83" s="153" t="s">
        <v>214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215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ht="22.5" outlineLevel="1" x14ac:dyDescent="0.2">
      <c r="A84" s="151"/>
      <c r="B84" s="152"/>
      <c r="C84" s="177" t="s">
        <v>216</v>
      </c>
      <c r="D84" s="154"/>
      <c r="E84" s="155">
        <v>1.5640000000000001E-2</v>
      </c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48"/>
      <c r="Z84" s="148"/>
      <c r="AA84" s="148"/>
      <c r="AB84" s="148"/>
      <c r="AC84" s="148"/>
      <c r="AD84" s="148"/>
      <c r="AE84" s="148"/>
      <c r="AF84" s="148"/>
      <c r="AG84" s="148" t="s">
        <v>123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ht="22.5" outlineLevel="1" x14ac:dyDescent="0.2">
      <c r="A85" s="169">
        <v>35</v>
      </c>
      <c r="B85" s="170" t="s">
        <v>217</v>
      </c>
      <c r="C85" s="178" t="s">
        <v>218</v>
      </c>
      <c r="D85" s="171" t="s">
        <v>117</v>
      </c>
      <c r="E85" s="172">
        <v>44.69</v>
      </c>
      <c r="F85" s="173"/>
      <c r="G85" s="174">
        <f>ROUND(E85*F85,2)</f>
        <v>0</v>
      </c>
      <c r="H85" s="153">
        <v>9.27</v>
      </c>
      <c r="I85" s="153">
        <f>ROUND(E85*H85,2)</f>
        <v>414.28</v>
      </c>
      <c r="J85" s="153">
        <v>51.73</v>
      </c>
      <c r="K85" s="153">
        <f>ROUND(E85*J85,2)</f>
        <v>2311.81</v>
      </c>
      <c r="L85" s="153">
        <v>21</v>
      </c>
      <c r="M85" s="153">
        <f>G85*(1+L85/100)</f>
        <v>0</v>
      </c>
      <c r="N85" s="153">
        <v>4.0999999999999999E-4</v>
      </c>
      <c r="O85" s="153">
        <f>ROUND(E85*N85,2)</f>
        <v>0.02</v>
      </c>
      <c r="P85" s="153">
        <v>0</v>
      </c>
      <c r="Q85" s="153">
        <f>ROUND(E85*P85,2)</f>
        <v>0</v>
      </c>
      <c r="R85" s="153"/>
      <c r="S85" s="153" t="s">
        <v>170</v>
      </c>
      <c r="T85" s="153" t="s">
        <v>119</v>
      </c>
      <c r="U85" s="153">
        <v>0.22991</v>
      </c>
      <c r="V85" s="153">
        <f>ROUND(E85*U85,2)</f>
        <v>10.27</v>
      </c>
      <c r="W85" s="153"/>
      <c r="X85" s="153" t="s">
        <v>120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121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ht="22.5" outlineLevel="1" x14ac:dyDescent="0.2">
      <c r="A86" s="163">
        <v>36</v>
      </c>
      <c r="B86" s="164" t="s">
        <v>219</v>
      </c>
      <c r="C86" s="176" t="s">
        <v>220</v>
      </c>
      <c r="D86" s="165" t="s">
        <v>117</v>
      </c>
      <c r="E86" s="166">
        <v>53.628</v>
      </c>
      <c r="F86" s="167"/>
      <c r="G86" s="168">
        <f>ROUND(E86*F86,2)</f>
        <v>0</v>
      </c>
      <c r="H86" s="153">
        <v>124.84</v>
      </c>
      <c r="I86" s="153">
        <f>ROUND(E86*H86,2)</f>
        <v>6694.92</v>
      </c>
      <c r="J86" s="153">
        <v>0</v>
      </c>
      <c r="K86" s="153">
        <f>ROUND(E86*J86,2)</f>
        <v>0</v>
      </c>
      <c r="L86" s="153">
        <v>21</v>
      </c>
      <c r="M86" s="153">
        <f>G86*(1+L86/100)</f>
        <v>0</v>
      </c>
      <c r="N86" s="153">
        <v>1E-3</v>
      </c>
      <c r="O86" s="153">
        <f>ROUND(E86*N86,2)</f>
        <v>0.05</v>
      </c>
      <c r="P86" s="153">
        <v>0</v>
      </c>
      <c r="Q86" s="153">
        <f>ROUND(E86*P86,2)</f>
        <v>0</v>
      </c>
      <c r="R86" s="153"/>
      <c r="S86" s="153" t="s">
        <v>118</v>
      </c>
      <c r="T86" s="153" t="s">
        <v>119</v>
      </c>
      <c r="U86" s="153">
        <v>0</v>
      </c>
      <c r="V86" s="153">
        <f>ROUND(E86*U86,2)</f>
        <v>0</v>
      </c>
      <c r="W86" s="153"/>
      <c r="X86" s="153" t="s">
        <v>214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215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ht="22.5" outlineLevel="1" x14ac:dyDescent="0.2">
      <c r="A87" s="151"/>
      <c r="B87" s="152"/>
      <c r="C87" s="177" t="s">
        <v>221</v>
      </c>
      <c r="D87" s="154"/>
      <c r="E87" s="155">
        <v>53.628</v>
      </c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  <c r="V87" s="153"/>
      <c r="W87" s="153"/>
      <c r="X87" s="153"/>
      <c r="Y87" s="148"/>
      <c r="Z87" s="148"/>
      <c r="AA87" s="148"/>
      <c r="AB87" s="148"/>
      <c r="AC87" s="148"/>
      <c r="AD87" s="148"/>
      <c r="AE87" s="148"/>
      <c r="AF87" s="148"/>
      <c r="AG87" s="148" t="s">
        <v>123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ht="22.5" outlineLevel="1" x14ac:dyDescent="0.2">
      <c r="A88" s="169">
        <v>37</v>
      </c>
      <c r="B88" s="170" t="s">
        <v>222</v>
      </c>
      <c r="C88" s="178" t="s">
        <v>223</v>
      </c>
      <c r="D88" s="171" t="s">
        <v>0</v>
      </c>
      <c r="E88" s="172">
        <v>104.58450000000001</v>
      </c>
      <c r="F88" s="173"/>
      <c r="G88" s="174">
        <f>ROUND(E88*F88,2)</f>
        <v>0</v>
      </c>
      <c r="H88" s="153">
        <v>0</v>
      </c>
      <c r="I88" s="153">
        <f>ROUND(E88*H88,2)</f>
        <v>0</v>
      </c>
      <c r="J88" s="153">
        <v>2.06</v>
      </c>
      <c r="K88" s="153">
        <f>ROUND(E88*J88,2)</f>
        <v>215.44</v>
      </c>
      <c r="L88" s="153">
        <v>21</v>
      </c>
      <c r="M88" s="153">
        <f>G88*(1+L88/100)</f>
        <v>0</v>
      </c>
      <c r="N88" s="153">
        <v>0</v>
      </c>
      <c r="O88" s="153">
        <f>ROUND(E88*N88,2)</f>
        <v>0</v>
      </c>
      <c r="P88" s="153">
        <v>0</v>
      </c>
      <c r="Q88" s="153">
        <f>ROUND(E88*P88,2)</f>
        <v>0</v>
      </c>
      <c r="R88" s="153"/>
      <c r="S88" s="153" t="s">
        <v>170</v>
      </c>
      <c r="T88" s="153" t="s">
        <v>119</v>
      </c>
      <c r="U88" s="153">
        <v>0</v>
      </c>
      <c r="V88" s="153">
        <f>ROUND(E88*U88,2)</f>
        <v>0</v>
      </c>
      <c r="W88" s="153"/>
      <c r="X88" s="153" t="s">
        <v>204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205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x14ac:dyDescent="0.2">
      <c r="A89" s="157" t="s">
        <v>113</v>
      </c>
      <c r="B89" s="158" t="s">
        <v>71</v>
      </c>
      <c r="C89" s="175" t="s">
        <v>72</v>
      </c>
      <c r="D89" s="159"/>
      <c r="E89" s="160"/>
      <c r="F89" s="161"/>
      <c r="G89" s="162">
        <f>SUMIF(AG90:AG94,"&lt;&gt;NOR",G90:G94)</f>
        <v>0</v>
      </c>
      <c r="H89" s="156"/>
      <c r="I89" s="156">
        <f>SUM(I90:I94)</f>
        <v>2224.09</v>
      </c>
      <c r="J89" s="156"/>
      <c r="K89" s="156">
        <f>SUM(K90:K94)</f>
        <v>3481.44</v>
      </c>
      <c r="L89" s="156"/>
      <c r="M89" s="156">
        <f>SUM(M90:M94)</f>
        <v>0</v>
      </c>
      <c r="N89" s="156"/>
      <c r="O89" s="156">
        <f>SUM(O90:O94)</f>
        <v>0.03</v>
      </c>
      <c r="P89" s="156"/>
      <c r="Q89" s="156">
        <f>SUM(Q90:Q94)</f>
        <v>0</v>
      </c>
      <c r="R89" s="156"/>
      <c r="S89" s="156"/>
      <c r="T89" s="156"/>
      <c r="U89" s="156"/>
      <c r="V89" s="156">
        <f>SUM(V90:V94)</f>
        <v>6.71</v>
      </c>
      <c r="W89" s="156"/>
      <c r="X89" s="156"/>
      <c r="AG89" t="s">
        <v>114</v>
      </c>
    </row>
    <row r="90" spans="1:60" outlineLevel="1" x14ac:dyDescent="0.2">
      <c r="A90" s="169">
        <v>38</v>
      </c>
      <c r="B90" s="170" t="s">
        <v>224</v>
      </c>
      <c r="C90" s="178" t="s">
        <v>225</v>
      </c>
      <c r="D90" s="171" t="s">
        <v>117</v>
      </c>
      <c r="E90" s="172">
        <v>44.69</v>
      </c>
      <c r="F90" s="173"/>
      <c r="G90" s="174">
        <f>ROUND(E90*F90,2)</f>
        <v>0</v>
      </c>
      <c r="H90" s="153">
        <v>0</v>
      </c>
      <c r="I90" s="153">
        <f>ROUND(E90*H90,2)</f>
        <v>0</v>
      </c>
      <c r="J90" s="153">
        <v>39.299999999999997</v>
      </c>
      <c r="K90" s="153">
        <f>ROUND(E90*J90,2)</f>
        <v>1756.32</v>
      </c>
      <c r="L90" s="153">
        <v>21</v>
      </c>
      <c r="M90" s="153">
        <f>G90*(1+L90/100)</f>
        <v>0</v>
      </c>
      <c r="N90" s="153">
        <v>0</v>
      </c>
      <c r="O90" s="153">
        <f>ROUND(E90*N90,2)</f>
        <v>0</v>
      </c>
      <c r="P90" s="153">
        <v>0</v>
      </c>
      <c r="Q90" s="153">
        <f>ROUND(E90*P90,2)</f>
        <v>0</v>
      </c>
      <c r="R90" s="153"/>
      <c r="S90" s="153" t="s">
        <v>170</v>
      </c>
      <c r="T90" s="153" t="s">
        <v>170</v>
      </c>
      <c r="U90" s="153">
        <v>0.08</v>
      </c>
      <c r="V90" s="153">
        <f>ROUND(E90*U90,2)</f>
        <v>3.58</v>
      </c>
      <c r="W90" s="153"/>
      <c r="X90" s="153" t="s">
        <v>120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121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ht="22.5" outlineLevel="1" x14ac:dyDescent="0.2">
      <c r="A91" s="163">
        <v>39</v>
      </c>
      <c r="B91" s="164" t="s">
        <v>226</v>
      </c>
      <c r="C91" s="176" t="s">
        <v>227</v>
      </c>
      <c r="D91" s="165" t="s">
        <v>169</v>
      </c>
      <c r="E91" s="166">
        <v>1.4077299999999999</v>
      </c>
      <c r="F91" s="167"/>
      <c r="G91" s="168">
        <f>ROUND(E91*F91,2)</f>
        <v>0</v>
      </c>
      <c r="H91" s="153">
        <v>1369.75</v>
      </c>
      <c r="I91" s="153">
        <f>ROUND(E91*H91,2)</f>
        <v>1928.24</v>
      </c>
      <c r="J91" s="153">
        <v>0</v>
      </c>
      <c r="K91" s="153">
        <f>ROUND(E91*J91,2)</f>
        <v>0</v>
      </c>
      <c r="L91" s="153">
        <v>21</v>
      </c>
      <c r="M91" s="153">
        <f>G91*(1+L91/100)</f>
        <v>0</v>
      </c>
      <c r="N91" s="153">
        <v>0.02</v>
      </c>
      <c r="O91" s="153">
        <f>ROUND(E91*N91,2)</f>
        <v>0.03</v>
      </c>
      <c r="P91" s="153">
        <v>0</v>
      </c>
      <c r="Q91" s="153">
        <f>ROUND(E91*P91,2)</f>
        <v>0</v>
      </c>
      <c r="R91" s="153" t="s">
        <v>213</v>
      </c>
      <c r="S91" s="153" t="s">
        <v>170</v>
      </c>
      <c r="T91" s="153" t="s">
        <v>119</v>
      </c>
      <c r="U91" s="153">
        <v>0</v>
      </c>
      <c r="V91" s="153">
        <f>ROUND(E91*U91,2)</f>
        <v>0</v>
      </c>
      <c r="W91" s="153"/>
      <c r="X91" s="153" t="s">
        <v>214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215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ht="22.5" outlineLevel="1" x14ac:dyDescent="0.2">
      <c r="A92" s="151"/>
      <c r="B92" s="152"/>
      <c r="C92" s="177" t="s">
        <v>228</v>
      </c>
      <c r="D92" s="154"/>
      <c r="E92" s="155">
        <v>1.40774</v>
      </c>
      <c r="F92" s="153"/>
      <c r="G92" s="153"/>
      <c r="H92" s="153"/>
      <c r="I92" s="153"/>
      <c r="J92" s="153"/>
      <c r="K92" s="153"/>
      <c r="L92" s="153"/>
      <c r="M92" s="153"/>
      <c r="N92" s="153"/>
      <c r="O92" s="153"/>
      <c r="P92" s="153"/>
      <c r="Q92" s="153"/>
      <c r="R92" s="153"/>
      <c r="S92" s="153"/>
      <c r="T92" s="153"/>
      <c r="U92" s="153"/>
      <c r="V92" s="153"/>
      <c r="W92" s="153"/>
      <c r="X92" s="153"/>
      <c r="Y92" s="148"/>
      <c r="Z92" s="148"/>
      <c r="AA92" s="148"/>
      <c r="AB92" s="148"/>
      <c r="AC92" s="148"/>
      <c r="AD92" s="148"/>
      <c r="AE92" s="148"/>
      <c r="AF92" s="148"/>
      <c r="AG92" s="148" t="s">
        <v>123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69">
        <v>40</v>
      </c>
      <c r="B93" s="170" t="s">
        <v>229</v>
      </c>
      <c r="C93" s="178" t="s">
        <v>230</v>
      </c>
      <c r="D93" s="171" t="s">
        <v>117</v>
      </c>
      <c r="E93" s="172">
        <v>44.69</v>
      </c>
      <c r="F93" s="173"/>
      <c r="G93" s="174">
        <f>ROUND(E93*F93,2)</f>
        <v>0</v>
      </c>
      <c r="H93" s="153">
        <v>6.62</v>
      </c>
      <c r="I93" s="153">
        <f>ROUND(E93*H93,2)</f>
        <v>295.85000000000002</v>
      </c>
      <c r="J93" s="153">
        <v>34.380000000000003</v>
      </c>
      <c r="K93" s="153">
        <f>ROUND(E93*J93,2)</f>
        <v>1536.44</v>
      </c>
      <c r="L93" s="153">
        <v>21</v>
      </c>
      <c r="M93" s="153">
        <f>G93*(1+L93/100)</f>
        <v>0</v>
      </c>
      <c r="N93" s="153">
        <v>1.0000000000000001E-5</v>
      </c>
      <c r="O93" s="153">
        <f>ROUND(E93*N93,2)</f>
        <v>0</v>
      </c>
      <c r="P93" s="153">
        <v>0</v>
      </c>
      <c r="Q93" s="153">
        <f>ROUND(E93*P93,2)</f>
        <v>0</v>
      </c>
      <c r="R93" s="153"/>
      <c r="S93" s="153" t="s">
        <v>170</v>
      </c>
      <c r="T93" s="153" t="s">
        <v>170</v>
      </c>
      <c r="U93" s="153">
        <v>7.0000000000000007E-2</v>
      </c>
      <c r="V93" s="153">
        <f>ROUND(E93*U93,2)</f>
        <v>3.13</v>
      </c>
      <c r="W93" s="153"/>
      <c r="X93" s="153" t="s">
        <v>120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121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69">
        <v>41</v>
      </c>
      <c r="B94" s="170" t="s">
        <v>231</v>
      </c>
      <c r="C94" s="178" t="s">
        <v>232</v>
      </c>
      <c r="D94" s="171" t="s">
        <v>0</v>
      </c>
      <c r="E94" s="172">
        <v>55.168500000000002</v>
      </c>
      <c r="F94" s="173"/>
      <c r="G94" s="174">
        <f>ROUND(E94*F94,2)</f>
        <v>0</v>
      </c>
      <c r="H94" s="153">
        <v>0</v>
      </c>
      <c r="I94" s="153">
        <f>ROUND(E94*H94,2)</f>
        <v>0</v>
      </c>
      <c r="J94" s="153">
        <v>3.42</v>
      </c>
      <c r="K94" s="153">
        <f>ROUND(E94*J94,2)</f>
        <v>188.68</v>
      </c>
      <c r="L94" s="153">
        <v>21</v>
      </c>
      <c r="M94" s="153">
        <f>G94*(1+L94/100)</f>
        <v>0</v>
      </c>
      <c r="N94" s="153">
        <v>0</v>
      </c>
      <c r="O94" s="153">
        <f>ROUND(E94*N94,2)</f>
        <v>0</v>
      </c>
      <c r="P94" s="153">
        <v>0</v>
      </c>
      <c r="Q94" s="153">
        <f>ROUND(E94*P94,2)</f>
        <v>0</v>
      </c>
      <c r="R94" s="153"/>
      <c r="S94" s="153" t="s">
        <v>170</v>
      </c>
      <c r="T94" s="153" t="s">
        <v>119</v>
      </c>
      <c r="U94" s="153">
        <v>0</v>
      </c>
      <c r="V94" s="153">
        <f>ROUND(E94*U94,2)</f>
        <v>0</v>
      </c>
      <c r="W94" s="153"/>
      <c r="X94" s="153" t="s">
        <v>204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205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x14ac:dyDescent="0.2">
      <c r="A95" s="157" t="s">
        <v>113</v>
      </c>
      <c r="B95" s="158" t="s">
        <v>73</v>
      </c>
      <c r="C95" s="175" t="s">
        <v>74</v>
      </c>
      <c r="D95" s="159"/>
      <c r="E95" s="160"/>
      <c r="F95" s="161"/>
      <c r="G95" s="162">
        <f>SUMIF(AG96:AG104,"&lt;&gt;NOR",G96:G104)</f>
        <v>0</v>
      </c>
      <c r="H95" s="156"/>
      <c r="I95" s="156">
        <f>SUM(I96:I104)</f>
        <v>18641.96</v>
      </c>
      <c r="J95" s="156"/>
      <c r="K95" s="156">
        <f>SUM(K96:K104)</f>
        <v>45445.94</v>
      </c>
      <c r="L95" s="156"/>
      <c r="M95" s="156">
        <f>SUM(M96:M104)</f>
        <v>0</v>
      </c>
      <c r="N95" s="156"/>
      <c r="O95" s="156">
        <f>SUM(O96:O104)</f>
        <v>1.6</v>
      </c>
      <c r="P95" s="156"/>
      <c r="Q95" s="156">
        <f>SUM(Q96:Q104)</f>
        <v>0</v>
      </c>
      <c r="R95" s="156"/>
      <c r="S95" s="156"/>
      <c r="T95" s="156"/>
      <c r="U95" s="156"/>
      <c r="V95" s="156">
        <f>SUM(V96:V104)</f>
        <v>0</v>
      </c>
      <c r="W95" s="156"/>
      <c r="X95" s="156"/>
      <c r="AG95" t="s">
        <v>114</v>
      </c>
    </row>
    <row r="96" spans="1:60" outlineLevel="1" x14ac:dyDescent="0.2">
      <c r="A96" s="169">
        <v>42</v>
      </c>
      <c r="B96" s="170" t="s">
        <v>233</v>
      </c>
      <c r="C96" s="178" t="s">
        <v>234</v>
      </c>
      <c r="D96" s="171" t="s">
        <v>117</v>
      </c>
      <c r="E96" s="172">
        <v>44.69</v>
      </c>
      <c r="F96" s="173"/>
      <c r="G96" s="174">
        <f>ROUND(E96*F96,2)</f>
        <v>0</v>
      </c>
      <c r="H96" s="153">
        <v>0</v>
      </c>
      <c r="I96" s="153">
        <f>ROUND(E96*H96,2)</f>
        <v>0</v>
      </c>
      <c r="J96" s="153">
        <v>13.18</v>
      </c>
      <c r="K96" s="153">
        <f>ROUND(E96*J96,2)</f>
        <v>589.01</v>
      </c>
      <c r="L96" s="153">
        <v>21</v>
      </c>
      <c r="M96" s="153">
        <f>G96*(1+L96/100)</f>
        <v>0</v>
      </c>
      <c r="N96" s="153">
        <v>0</v>
      </c>
      <c r="O96" s="153">
        <f>ROUND(E96*N96,2)</f>
        <v>0</v>
      </c>
      <c r="P96" s="153">
        <v>0</v>
      </c>
      <c r="Q96" s="153">
        <f>ROUND(E96*P96,2)</f>
        <v>0</v>
      </c>
      <c r="R96" s="153"/>
      <c r="S96" s="153" t="s">
        <v>118</v>
      </c>
      <c r="T96" s="153" t="s">
        <v>119</v>
      </c>
      <c r="U96" s="153">
        <v>0</v>
      </c>
      <c r="V96" s="153">
        <f>ROUND(E96*U96,2)</f>
        <v>0</v>
      </c>
      <c r="W96" s="153"/>
      <c r="X96" s="153" t="s">
        <v>120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235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69">
        <v>43</v>
      </c>
      <c r="B97" s="170" t="s">
        <v>236</v>
      </c>
      <c r="C97" s="178" t="s">
        <v>237</v>
      </c>
      <c r="D97" s="171" t="s">
        <v>117</v>
      </c>
      <c r="E97" s="172">
        <v>44.69</v>
      </c>
      <c r="F97" s="173"/>
      <c r="G97" s="174">
        <f>ROUND(E97*F97,2)</f>
        <v>0</v>
      </c>
      <c r="H97" s="153">
        <v>0</v>
      </c>
      <c r="I97" s="153">
        <f>ROUND(E97*H97,2)</f>
        <v>0</v>
      </c>
      <c r="J97" s="153">
        <v>49.54</v>
      </c>
      <c r="K97" s="153">
        <f>ROUND(E97*J97,2)</f>
        <v>2213.94</v>
      </c>
      <c r="L97" s="153">
        <v>21</v>
      </c>
      <c r="M97" s="153">
        <f>G97*(1+L97/100)</f>
        <v>0</v>
      </c>
      <c r="N97" s="153">
        <v>2.9999999999999997E-4</v>
      </c>
      <c r="O97" s="153">
        <f>ROUND(E97*N97,2)</f>
        <v>0.01</v>
      </c>
      <c r="P97" s="153">
        <v>0</v>
      </c>
      <c r="Q97" s="153">
        <f>ROUND(E97*P97,2)</f>
        <v>0</v>
      </c>
      <c r="R97" s="153"/>
      <c r="S97" s="153" t="s">
        <v>118</v>
      </c>
      <c r="T97" s="153" t="s">
        <v>119</v>
      </c>
      <c r="U97" s="153">
        <v>0</v>
      </c>
      <c r="V97" s="153">
        <f>ROUND(E97*U97,2)</f>
        <v>0</v>
      </c>
      <c r="W97" s="153"/>
      <c r="X97" s="153" t="s">
        <v>120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235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ht="22.5" outlineLevel="1" x14ac:dyDescent="0.2">
      <c r="A98" s="169">
        <v>44</v>
      </c>
      <c r="B98" s="170" t="s">
        <v>238</v>
      </c>
      <c r="C98" s="178" t="s">
        <v>239</v>
      </c>
      <c r="D98" s="171" t="s">
        <v>117</v>
      </c>
      <c r="E98" s="172">
        <v>44.69</v>
      </c>
      <c r="F98" s="173"/>
      <c r="G98" s="174">
        <f>ROUND(E98*F98,2)</f>
        <v>0</v>
      </c>
      <c r="H98" s="153">
        <v>0</v>
      </c>
      <c r="I98" s="153">
        <f>ROUND(E98*H98,2)</f>
        <v>0</v>
      </c>
      <c r="J98" s="153">
        <v>248.23</v>
      </c>
      <c r="K98" s="153">
        <f>ROUND(E98*J98,2)</f>
        <v>11093.4</v>
      </c>
      <c r="L98" s="153">
        <v>21</v>
      </c>
      <c r="M98" s="153">
        <f>G98*(1+L98/100)</f>
        <v>0</v>
      </c>
      <c r="N98" s="153">
        <v>7.5799999999999999E-3</v>
      </c>
      <c r="O98" s="153">
        <f>ROUND(E98*N98,2)</f>
        <v>0.34</v>
      </c>
      <c r="P98" s="153">
        <v>0</v>
      </c>
      <c r="Q98" s="153">
        <f>ROUND(E98*P98,2)</f>
        <v>0</v>
      </c>
      <c r="R98" s="153"/>
      <c r="S98" s="153" t="s">
        <v>118</v>
      </c>
      <c r="T98" s="153" t="s">
        <v>119</v>
      </c>
      <c r="U98" s="153">
        <v>0</v>
      </c>
      <c r="V98" s="153">
        <f>ROUND(E98*U98,2)</f>
        <v>0</v>
      </c>
      <c r="W98" s="153"/>
      <c r="X98" s="153" t="s">
        <v>120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235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ht="22.5" outlineLevel="1" x14ac:dyDescent="0.2">
      <c r="A99" s="169">
        <v>45</v>
      </c>
      <c r="B99" s="170" t="s">
        <v>240</v>
      </c>
      <c r="C99" s="178" t="s">
        <v>241</v>
      </c>
      <c r="D99" s="171" t="s">
        <v>117</v>
      </c>
      <c r="E99" s="172">
        <v>44.69</v>
      </c>
      <c r="F99" s="173"/>
      <c r="G99" s="174">
        <f>ROUND(E99*F99,2)</f>
        <v>0</v>
      </c>
      <c r="H99" s="153">
        <v>0</v>
      </c>
      <c r="I99" s="153">
        <f>ROUND(E99*H99,2)</f>
        <v>0</v>
      </c>
      <c r="J99" s="153">
        <v>568.55999999999995</v>
      </c>
      <c r="K99" s="153">
        <f>ROUND(E99*J99,2)</f>
        <v>25408.95</v>
      </c>
      <c r="L99" s="153">
        <v>21</v>
      </c>
      <c r="M99" s="153">
        <f>G99*(1+L99/100)</f>
        <v>0</v>
      </c>
      <c r="N99" s="153">
        <v>5.8799999999999998E-3</v>
      </c>
      <c r="O99" s="153">
        <f>ROUND(E99*N99,2)</f>
        <v>0.26</v>
      </c>
      <c r="P99" s="153">
        <v>0</v>
      </c>
      <c r="Q99" s="153">
        <f>ROUND(E99*P99,2)</f>
        <v>0</v>
      </c>
      <c r="R99" s="153"/>
      <c r="S99" s="153" t="s">
        <v>118</v>
      </c>
      <c r="T99" s="153" t="s">
        <v>119</v>
      </c>
      <c r="U99" s="153">
        <v>0</v>
      </c>
      <c r="V99" s="153">
        <f>ROUND(E99*U99,2)</f>
        <v>0</v>
      </c>
      <c r="W99" s="153"/>
      <c r="X99" s="153" t="s">
        <v>120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235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ht="22.5" outlineLevel="1" x14ac:dyDescent="0.2">
      <c r="A100" s="163">
        <v>46</v>
      </c>
      <c r="B100" s="164" t="s">
        <v>242</v>
      </c>
      <c r="C100" s="176" t="s">
        <v>243</v>
      </c>
      <c r="D100" s="165" t="s">
        <v>117</v>
      </c>
      <c r="E100" s="166">
        <v>51.393500000000003</v>
      </c>
      <c r="F100" s="167"/>
      <c r="G100" s="168">
        <f>ROUND(E100*F100,2)</f>
        <v>0</v>
      </c>
      <c r="H100" s="153">
        <v>362.73</v>
      </c>
      <c r="I100" s="153">
        <f>ROUND(E100*H100,2)</f>
        <v>18641.96</v>
      </c>
      <c r="J100" s="153">
        <v>0</v>
      </c>
      <c r="K100" s="153">
        <f>ROUND(E100*J100,2)</f>
        <v>0</v>
      </c>
      <c r="L100" s="153">
        <v>21</v>
      </c>
      <c r="M100" s="153">
        <f>G100*(1+L100/100)</f>
        <v>0</v>
      </c>
      <c r="N100" s="153">
        <v>1.9199999999999998E-2</v>
      </c>
      <c r="O100" s="153">
        <f>ROUND(E100*N100,2)</f>
        <v>0.99</v>
      </c>
      <c r="P100" s="153">
        <v>0</v>
      </c>
      <c r="Q100" s="153">
        <f>ROUND(E100*P100,2)</f>
        <v>0</v>
      </c>
      <c r="R100" s="153"/>
      <c r="S100" s="153" t="s">
        <v>163</v>
      </c>
      <c r="T100" s="153" t="s">
        <v>119</v>
      </c>
      <c r="U100" s="153">
        <v>0</v>
      </c>
      <c r="V100" s="153">
        <f>ROUND(E100*U100,2)</f>
        <v>0</v>
      </c>
      <c r="W100" s="153"/>
      <c r="X100" s="153" t="s">
        <v>214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215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1"/>
      <c r="B101" s="152"/>
      <c r="C101" s="177" t="s">
        <v>244</v>
      </c>
      <c r="D101" s="154"/>
      <c r="E101" s="155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3"/>
      <c r="T101" s="153"/>
      <c r="U101" s="153"/>
      <c r="V101" s="153"/>
      <c r="W101" s="153"/>
      <c r="X101" s="153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123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1"/>
      <c r="B102" s="152"/>
      <c r="C102" s="177" t="s">
        <v>245</v>
      </c>
      <c r="D102" s="154"/>
      <c r="E102" s="155">
        <v>51.393500000000003</v>
      </c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3"/>
      <c r="T102" s="153"/>
      <c r="U102" s="153"/>
      <c r="V102" s="153"/>
      <c r="W102" s="153"/>
      <c r="X102" s="153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123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ht="22.5" outlineLevel="1" x14ac:dyDescent="0.2">
      <c r="A103" s="169">
        <v>47</v>
      </c>
      <c r="B103" s="170" t="s">
        <v>246</v>
      </c>
      <c r="C103" s="178" t="s">
        <v>247</v>
      </c>
      <c r="D103" s="171" t="s">
        <v>117</v>
      </c>
      <c r="E103" s="172">
        <v>44.69</v>
      </c>
      <c r="F103" s="173"/>
      <c r="G103" s="174">
        <f>ROUND(E103*F103,2)</f>
        <v>0</v>
      </c>
      <c r="H103" s="153">
        <v>0</v>
      </c>
      <c r="I103" s="153">
        <f>ROUND(E103*H103,2)</f>
        <v>0</v>
      </c>
      <c r="J103" s="153">
        <v>46.35</v>
      </c>
      <c r="K103" s="153">
        <f>ROUND(E103*J103,2)</f>
        <v>2071.38</v>
      </c>
      <c r="L103" s="153">
        <v>21</v>
      </c>
      <c r="M103" s="153">
        <f>G103*(1+L103/100)</f>
        <v>0</v>
      </c>
      <c r="N103" s="153">
        <v>0</v>
      </c>
      <c r="O103" s="153">
        <f>ROUND(E103*N103,2)</f>
        <v>0</v>
      </c>
      <c r="P103" s="153">
        <v>0</v>
      </c>
      <c r="Q103" s="153">
        <f>ROUND(E103*P103,2)</f>
        <v>0</v>
      </c>
      <c r="R103" s="153"/>
      <c r="S103" s="153" t="s">
        <v>163</v>
      </c>
      <c r="T103" s="153" t="s">
        <v>119</v>
      </c>
      <c r="U103" s="153">
        <v>0</v>
      </c>
      <c r="V103" s="153">
        <f>ROUND(E103*U103,2)</f>
        <v>0</v>
      </c>
      <c r="W103" s="153"/>
      <c r="X103" s="153" t="s">
        <v>120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235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69">
        <v>48</v>
      </c>
      <c r="B104" s="170" t="s">
        <v>248</v>
      </c>
      <c r="C104" s="178" t="s">
        <v>249</v>
      </c>
      <c r="D104" s="171" t="s">
        <v>0</v>
      </c>
      <c r="E104" s="172">
        <v>600.18640000000005</v>
      </c>
      <c r="F104" s="173"/>
      <c r="G104" s="174">
        <f>ROUND(E104*F104,2)</f>
        <v>0</v>
      </c>
      <c r="H104" s="153">
        <v>0</v>
      </c>
      <c r="I104" s="153">
        <f>ROUND(E104*H104,2)</f>
        <v>0</v>
      </c>
      <c r="J104" s="153">
        <v>6.78</v>
      </c>
      <c r="K104" s="153">
        <f>ROUND(E104*J104,2)</f>
        <v>4069.26</v>
      </c>
      <c r="L104" s="153">
        <v>21</v>
      </c>
      <c r="M104" s="153">
        <f>G104*(1+L104/100)</f>
        <v>0</v>
      </c>
      <c r="N104" s="153">
        <v>0</v>
      </c>
      <c r="O104" s="153">
        <f>ROUND(E104*N104,2)</f>
        <v>0</v>
      </c>
      <c r="P104" s="153">
        <v>0</v>
      </c>
      <c r="Q104" s="153">
        <f>ROUND(E104*P104,2)</f>
        <v>0</v>
      </c>
      <c r="R104" s="153"/>
      <c r="S104" s="153" t="s">
        <v>170</v>
      </c>
      <c r="T104" s="153" t="s">
        <v>119</v>
      </c>
      <c r="U104" s="153">
        <v>0</v>
      </c>
      <c r="V104" s="153">
        <f>ROUND(E104*U104,2)</f>
        <v>0</v>
      </c>
      <c r="W104" s="153"/>
      <c r="X104" s="153" t="s">
        <v>204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205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x14ac:dyDescent="0.2">
      <c r="A105" s="157" t="s">
        <v>113</v>
      </c>
      <c r="B105" s="158" t="s">
        <v>75</v>
      </c>
      <c r="C105" s="175" t="s">
        <v>76</v>
      </c>
      <c r="D105" s="159"/>
      <c r="E105" s="160"/>
      <c r="F105" s="161"/>
      <c r="G105" s="162">
        <f>SUMIF(AG106:AG113,"&lt;&gt;NOR",G106:G113)</f>
        <v>0</v>
      </c>
      <c r="H105" s="156"/>
      <c r="I105" s="156">
        <f>SUM(I106:I113)</f>
        <v>14542.2</v>
      </c>
      <c r="J105" s="156"/>
      <c r="K105" s="156">
        <f>SUM(K106:K113)</f>
        <v>38786.120000000003</v>
      </c>
      <c r="L105" s="156"/>
      <c r="M105" s="156">
        <f>SUM(M106:M113)</f>
        <v>0</v>
      </c>
      <c r="N105" s="156"/>
      <c r="O105" s="156">
        <f>SUM(O106:O113)</f>
        <v>1.0900000000000001</v>
      </c>
      <c r="P105" s="156"/>
      <c r="Q105" s="156">
        <f>SUM(Q106:Q113)</f>
        <v>0</v>
      </c>
      <c r="R105" s="156"/>
      <c r="S105" s="156"/>
      <c r="T105" s="156"/>
      <c r="U105" s="156"/>
      <c r="V105" s="156">
        <f>SUM(V106:V113)</f>
        <v>0</v>
      </c>
      <c r="W105" s="156"/>
      <c r="X105" s="156"/>
      <c r="AG105" t="s">
        <v>114</v>
      </c>
    </row>
    <row r="106" spans="1:60" outlineLevel="1" x14ac:dyDescent="0.2">
      <c r="A106" s="169">
        <v>49</v>
      </c>
      <c r="B106" s="170" t="s">
        <v>250</v>
      </c>
      <c r="C106" s="178" t="s">
        <v>251</v>
      </c>
      <c r="D106" s="171" t="s">
        <v>117</v>
      </c>
      <c r="E106" s="172">
        <v>56.160499999999999</v>
      </c>
      <c r="F106" s="173"/>
      <c r="G106" s="174">
        <f>ROUND(E106*F106,2)</f>
        <v>0</v>
      </c>
      <c r="H106" s="153">
        <v>0</v>
      </c>
      <c r="I106" s="153">
        <f>ROUND(E106*H106,2)</f>
        <v>0</v>
      </c>
      <c r="J106" s="153">
        <v>49.54</v>
      </c>
      <c r="K106" s="153">
        <f>ROUND(E106*J106,2)</f>
        <v>2782.19</v>
      </c>
      <c r="L106" s="153">
        <v>21</v>
      </c>
      <c r="M106" s="153">
        <f>G106*(1+L106/100)</f>
        <v>0</v>
      </c>
      <c r="N106" s="153">
        <v>2.9999999999999997E-4</v>
      </c>
      <c r="O106" s="153">
        <f>ROUND(E106*N106,2)</f>
        <v>0.02</v>
      </c>
      <c r="P106" s="153">
        <v>0</v>
      </c>
      <c r="Q106" s="153">
        <f>ROUND(E106*P106,2)</f>
        <v>0</v>
      </c>
      <c r="R106" s="153"/>
      <c r="S106" s="153" t="s">
        <v>118</v>
      </c>
      <c r="T106" s="153" t="s">
        <v>119</v>
      </c>
      <c r="U106" s="153">
        <v>0</v>
      </c>
      <c r="V106" s="153">
        <f>ROUND(E106*U106,2)</f>
        <v>0</v>
      </c>
      <c r="W106" s="153"/>
      <c r="X106" s="153" t="s">
        <v>120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235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ht="22.5" outlineLevel="1" x14ac:dyDescent="0.2">
      <c r="A107" s="169">
        <v>50</v>
      </c>
      <c r="B107" s="170" t="s">
        <v>252</v>
      </c>
      <c r="C107" s="178" t="s">
        <v>253</v>
      </c>
      <c r="D107" s="171" t="s">
        <v>117</v>
      </c>
      <c r="E107" s="172">
        <v>0</v>
      </c>
      <c r="F107" s="173"/>
      <c r="G107" s="174">
        <f>ROUND(E107*F107,2)</f>
        <v>0</v>
      </c>
      <c r="H107" s="153">
        <v>0</v>
      </c>
      <c r="I107" s="153">
        <f>ROUND(E107*H107,2)</f>
        <v>0</v>
      </c>
      <c r="J107" s="153">
        <v>364.62</v>
      </c>
      <c r="K107" s="153">
        <f>ROUND(E107*J107,2)</f>
        <v>0</v>
      </c>
      <c r="L107" s="153">
        <v>21</v>
      </c>
      <c r="M107" s="153">
        <f>G107*(1+L107/100)</f>
        <v>0</v>
      </c>
      <c r="N107" s="153">
        <v>1.5E-3</v>
      </c>
      <c r="O107" s="153">
        <f>ROUND(E107*N107,2)</f>
        <v>0</v>
      </c>
      <c r="P107" s="153">
        <v>0</v>
      </c>
      <c r="Q107" s="153">
        <f>ROUND(E107*P107,2)</f>
        <v>0</v>
      </c>
      <c r="R107" s="153"/>
      <c r="S107" s="153" t="s">
        <v>118</v>
      </c>
      <c r="T107" s="153" t="s">
        <v>119</v>
      </c>
      <c r="U107" s="153">
        <v>0</v>
      </c>
      <c r="V107" s="153">
        <f>ROUND(E107*U107,2)</f>
        <v>0</v>
      </c>
      <c r="W107" s="153"/>
      <c r="X107" s="153" t="s">
        <v>120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235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ht="22.5" outlineLevel="1" x14ac:dyDescent="0.2">
      <c r="A108" s="169">
        <v>51</v>
      </c>
      <c r="B108" s="170" t="s">
        <v>254</v>
      </c>
      <c r="C108" s="178" t="s">
        <v>255</v>
      </c>
      <c r="D108" s="171" t="s">
        <v>166</v>
      </c>
      <c r="E108" s="172">
        <v>0</v>
      </c>
      <c r="F108" s="173"/>
      <c r="G108" s="174">
        <f>ROUND(E108*F108,2)</f>
        <v>0</v>
      </c>
      <c r="H108" s="153">
        <v>0</v>
      </c>
      <c r="I108" s="153">
        <f>ROUND(E108*H108,2)</f>
        <v>0</v>
      </c>
      <c r="J108" s="153">
        <v>184.37</v>
      </c>
      <c r="K108" s="153">
        <f>ROUND(E108*J108,2)</f>
        <v>0</v>
      </c>
      <c r="L108" s="153">
        <v>21</v>
      </c>
      <c r="M108" s="153">
        <f>G108*(1+L108/100)</f>
        <v>0</v>
      </c>
      <c r="N108" s="153">
        <v>3.2000000000000003E-4</v>
      </c>
      <c r="O108" s="153">
        <f>ROUND(E108*N108,2)</f>
        <v>0</v>
      </c>
      <c r="P108" s="153">
        <v>0</v>
      </c>
      <c r="Q108" s="153">
        <f>ROUND(E108*P108,2)</f>
        <v>0</v>
      </c>
      <c r="R108" s="153"/>
      <c r="S108" s="153" t="s">
        <v>118</v>
      </c>
      <c r="T108" s="153" t="s">
        <v>119</v>
      </c>
      <c r="U108" s="153">
        <v>0</v>
      </c>
      <c r="V108" s="153">
        <f>ROUND(E108*U108,2)</f>
        <v>0</v>
      </c>
      <c r="W108" s="153"/>
      <c r="X108" s="153" t="s">
        <v>120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235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ht="22.5" outlineLevel="1" x14ac:dyDescent="0.2">
      <c r="A109" s="169">
        <v>52</v>
      </c>
      <c r="B109" s="170" t="s">
        <v>256</v>
      </c>
      <c r="C109" s="178" t="s">
        <v>257</v>
      </c>
      <c r="D109" s="171" t="s">
        <v>117</v>
      </c>
      <c r="E109" s="172">
        <v>56.160499999999999</v>
      </c>
      <c r="F109" s="173"/>
      <c r="G109" s="174">
        <f>ROUND(E109*F109,2)</f>
        <v>0</v>
      </c>
      <c r="H109" s="153">
        <v>0</v>
      </c>
      <c r="I109" s="153">
        <f>ROUND(E109*H109,2)</f>
        <v>0</v>
      </c>
      <c r="J109" s="153">
        <v>558.26</v>
      </c>
      <c r="K109" s="153">
        <f>ROUND(E109*J109,2)</f>
        <v>31352.16</v>
      </c>
      <c r="L109" s="153">
        <v>21</v>
      </c>
      <c r="M109" s="153">
        <f>G109*(1+L109/100)</f>
        <v>0</v>
      </c>
      <c r="N109" s="153">
        <v>5.1999999999999998E-3</v>
      </c>
      <c r="O109" s="153">
        <f>ROUND(E109*N109,2)</f>
        <v>0.28999999999999998</v>
      </c>
      <c r="P109" s="153">
        <v>0</v>
      </c>
      <c r="Q109" s="153">
        <f>ROUND(E109*P109,2)</f>
        <v>0</v>
      </c>
      <c r="R109" s="153"/>
      <c r="S109" s="153" t="s">
        <v>118</v>
      </c>
      <c r="T109" s="153" t="s">
        <v>119</v>
      </c>
      <c r="U109" s="153">
        <v>0</v>
      </c>
      <c r="V109" s="153">
        <f>ROUND(E109*U109,2)</f>
        <v>0</v>
      </c>
      <c r="W109" s="153"/>
      <c r="X109" s="153" t="s">
        <v>120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235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ht="22.5" outlineLevel="1" x14ac:dyDescent="0.2">
      <c r="A110" s="163">
        <v>53</v>
      </c>
      <c r="B110" s="164" t="s">
        <v>258</v>
      </c>
      <c r="C110" s="176" t="s">
        <v>259</v>
      </c>
      <c r="D110" s="165" t="s">
        <v>117</v>
      </c>
      <c r="E110" s="166">
        <v>61.77655</v>
      </c>
      <c r="F110" s="167"/>
      <c r="G110" s="168">
        <f>ROUND(E110*F110,2)</f>
        <v>0</v>
      </c>
      <c r="H110" s="153">
        <v>235.4</v>
      </c>
      <c r="I110" s="153">
        <f>ROUND(E110*H110,2)</f>
        <v>14542.2</v>
      </c>
      <c r="J110" s="153">
        <v>0</v>
      </c>
      <c r="K110" s="153">
        <f>ROUND(E110*J110,2)</f>
        <v>0</v>
      </c>
      <c r="L110" s="153">
        <v>21</v>
      </c>
      <c r="M110" s="153">
        <f>G110*(1+L110/100)</f>
        <v>0</v>
      </c>
      <c r="N110" s="153">
        <v>1.26E-2</v>
      </c>
      <c r="O110" s="153">
        <f>ROUND(E110*N110,2)</f>
        <v>0.78</v>
      </c>
      <c r="P110" s="153">
        <v>0</v>
      </c>
      <c r="Q110" s="153">
        <f>ROUND(E110*P110,2)</f>
        <v>0</v>
      </c>
      <c r="R110" s="153"/>
      <c r="S110" s="153" t="s">
        <v>163</v>
      </c>
      <c r="T110" s="153" t="s">
        <v>119</v>
      </c>
      <c r="U110" s="153">
        <v>0</v>
      </c>
      <c r="V110" s="153">
        <f>ROUND(E110*U110,2)</f>
        <v>0</v>
      </c>
      <c r="W110" s="153"/>
      <c r="X110" s="153" t="s">
        <v>214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215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ht="22.5" outlineLevel="1" x14ac:dyDescent="0.2">
      <c r="A111" s="151"/>
      <c r="B111" s="152"/>
      <c r="C111" s="177" t="s">
        <v>260</v>
      </c>
      <c r="D111" s="154"/>
      <c r="E111" s="155">
        <v>61.77655</v>
      </c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3"/>
      <c r="T111" s="153"/>
      <c r="U111" s="153"/>
      <c r="V111" s="153"/>
      <c r="W111" s="153"/>
      <c r="X111" s="153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123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ht="22.5" outlineLevel="1" x14ac:dyDescent="0.2">
      <c r="A112" s="169">
        <v>54</v>
      </c>
      <c r="B112" s="170" t="s">
        <v>261</v>
      </c>
      <c r="C112" s="178" t="s">
        <v>262</v>
      </c>
      <c r="D112" s="171" t="s">
        <v>117</v>
      </c>
      <c r="E112" s="172">
        <v>61.77655</v>
      </c>
      <c r="F112" s="173"/>
      <c r="G112" s="174">
        <f>ROUND(E112*F112,2)</f>
        <v>0</v>
      </c>
      <c r="H112" s="153">
        <v>0</v>
      </c>
      <c r="I112" s="153">
        <f>ROUND(E112*H112,2)</f>
        <v>0</v>
      </c>
      <c r="J112" s="153">
        <v>46.35</v>
      </c>
      <c r="K112" s="153">
        <f>ROUND(E112*J112,2)</f>
        <v>2863.34</v>
      </c>
      <c r="L112" s="153">
        <v>21</v>
      </c>
      <c r="M112" s="153">
        <f>G112*(1+L112/100)</f>
        <v>0</v>
      </c>
      <c r="N112" s="153">
        <v>0</v>
      </c>
      <c r="O112" s="153">
        <f>ROUND(E112*N112,2)</f>
        <v>0</v>
      </c>
      <c r="P112" s="153">
        <v>0</v>
      </c>
      <c r="Q112" s="153">
        <f>ROUND(E112*P112,2)</f>
        <v>0</v>
      </c>
      <c r="R112" s="153"/>
      <c r="S112" s="153" t="s">
        <v>163</v>
      </c>
      <c r="T112" s="153" t="s">
        <v>119</v>
      </c>
      <c r="U112" s="153">
        <v>0</v>
      </c>
      <c r="V112" s="153">
        <f>ROUND(E112*U112,2)</f>
        <v>0</v>
      </c>
      <c r="W112" s="153"/>
      <c r="X112" s="153" t="s">
        <v>120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235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69">
        <v>55</v>
      </c>
      <c r="B113" s="170" t="s">
        <v>263</v>
      </c>
      <c r="C113" s="178" t="s">
        <v>264</v>
      </c>
      <c r="D113" s="171" t="s">
        <v>0</v>
      </c>
      <c r="E113" s="172">
        <v>515.39890000000003</v>
      </c>
      <c r="F113" s="173"/>
      <c r="G113" s="174">
        <f>ROUND(E113*F113,2)</f>
        <v>0</v>
      </c>
      <c r="H113" s="153">
        <v>0</v>
      </c>
      <c r="I113" s="153">
        <f>ROUND(E113*H113,2)</f>
        <v>0</v>
      </c>
      <c r="J113" s="153">
        <v>3.47</v>
      </c>
      <c r="K113" s="153">
        <f>ROUND(E113*J113,2)</f>
        <v>1788.43</v>
      </c>
      <c r="L113" s="153">
        <v>21</v>
      </c>
      <c r="M113" s="153">
        <f>G113*(1+L113/100)</f>
        <v>0</v>
      </c>
      <c r="N113" s="153">
        <v>0</v>
      </c>
      <c r="O113" s="153">
        <f>ROUND(E113*N113,2)</f>
        <v>0</v>
      </c>
      <c r="P113" s="153">
        <v>0</v>
      </c>
      <c r="Q113" s="153">
        <f>ROUND(E113*P113,2)</f>
        <v>0</v>
      </c>
      <c r="R113" s="153"/>
      <c r="S113" s="153" t="s">
        <v>170</v>
      </c>
      <c r="T113" s="153" t="s">
        <v>119</v>
      </c>
      <c r="U113" s="153">
        <v>0</v>
      </c>
      <c r="V113" s="153">
        <f>ROUND(E113*U113,2)</f>
        <v>0</v>
      </c>
      <c r="W113" s="153"/>
      <c r="X113" s="153" t="s">
        <v>204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205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x14ac:dyDescent="0.2">
      <c r="A114" s="157" t="s">
        <v>113</v>
      </c>
      <c r="B114" s="158" t="s">
        <v>77</v>
      </c>
      <c r="C114" s="175" t="s">
        <v>78</v>
      </c>
      <c r="D114" s="159"/>
      <c r="E114" s="160"/>
      <c r="F114" s="161"/>
      <c r="G114" s="162">
        <f>SUMIF(AG115:AG115,"&lt;&gt;NOR",G115:G115)</f>
        <v>0</v>
      </c>
      <c r="H114" s="156"/>
      <c r="I114" s="156">
        <f>SUM(I115:I115)</f>
        <v>0</v>
      </c>
      <c r="J114" s="156"/>
      <c r="K114" s="156">
        <f>SUM(K115:K115)</f>
        <v>2485.66</v>
      </c>
      <c r="L114" s="156"/>
      <c r="M114" s="156">
        <f>SUM(M115:M115)</f>
        <v>0</v>
      </c>
      <c r="N114" s="156"/>
      <c r="O114" s="156">
        <f>SUM(O115:O115)</f>
        <v>0.01</v>
      </c>
      <c r="P114" s="156"/>
      <c r="Q114" s="156">
        <f>SUM(Q115:Q115)</f>
        <v>0</v>
      </c>
      <c r="R114" s="156"/>
      <c r="S114" s="156"/>
      <c r="T114" s="156"/>
      <c r="U114" s="156"/>
      <c r="V114" s="156">
        <f>SUM(V115:V115)</f>
        <v>0</v>
      </c>
      <c r="W114" s="156"/>
      <c r="X114" s="156"/>
      <c r="AG114" t="s">
        <v>114</v>
      </c>
    </row>
    <row r="115" spans="1:60" ht="22.5" outlineLevel="1" x14ac:dyDescent="0.2">
      <c r="A115" s="169">
        <v>56</v>
      </c>
      <c r="B115" s="170" t="s">
        <v>265</v>
      </c>
      <c r="C115" s="178" t="s">
        <v>266</v>
      </c>
      <c r="D115" s="171" t="s">
        <v>117</v>
      </c>
      <c r="E115" s="172">
        <v>44.69</v>
      </c>
      <c r="F115" s="173"/>
      <c r="G115" s="174">
        <f>ROUND(E115*F115,2)</f>
        <v>0</v>
      </c>
      <c r="H115" s="153">
        <v>0</v>
      </c>
      <c r="I115" s="153">
        <f>ROUND(E115*H115,2)</f>
        <v>0</v>
      </c>
      <c r="J115" s="153">
        <v>55.62</v>
      </c>
      <c r="K115" s="153">
        <f>ROUND(E115*J115,2)</f>
        <v>2485.66</v>
      </c>
      <c r="L115" s="153">
        <v>21</v>
      </c>
      <c r="M115" s="153">
        <f>G115*(1+L115/100)</f>
        <v>0</v>
      </c>
      <c r="N115" s="153">
        <v>2.5000000000000001E-4</v>
      </c>
      <c r="O115" s="153">
        <f>ROUND(E115*N115,2)</f>
        <v>0.01</v>
      </c>
      <c r="P115" s="153">
        <v>0</v>
      </c>
      <c r="Q115" s="153">
        <f>ROUND(E115*P115,2)</f>
        <v>0</v>
      </c>
      <c r="R115" s="153"/>
      <c r="S115" s="153" t="s">
        <v>118</v>
      </c>
      <c r="T115" s="153" t="s">
        <v>119</v>
      </c>
      <c r="U115" s="153">
        <v>0</v>
      </c>
      <c r="V115" s="153">
        <f>ROUND(E115*U115,2)</f>
        <v>0</v>
      </c>
      <c r="W115" s="153"/>
      <c r="X115" s="153" t="s">
        <v>120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235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x14ac:dyDescent="0.2">
      <c r="A116" s="157" t="s">
        <v>113</v>
      </c>
      <c r="B116" s="158" t="s">
        <v>79</v>
      </c>
      <c r="C116" s="175" t="s">
        <v>80</v>
      </c>
      <c r="D116" s="159"/>
      <c r="E116" s="160"/>
      <c r="F116" s="161"/>
      <c r="G116" s="162">
        <f>SUMIF(AG117:AG121,"&lt;&gt;NOR",G117:G121)</f>
        <v>0</v>
      </c>
      <c r="H116" s="156"/>
      <c r="I116" s="156">
        <f>SUM(I117:I121)</f>
        <v>2896.31</v>
      </c>
      <c r="J116" s="156"/>
      <c r="K116" s="156">
        <f>SUM(K117:K121)</f>
        <v>1277</v>
      </c>
      <c r="L116" s="156"/>
      <c r="M116" s="156">
        <f>SUM(M117:M121)</f>
        <v>0</v>
      </c>
      <c r="N116" s="156"/>
      <c r="O116" s="156">
        <f>SUM(O117:O121)</f>
        <v>0.04</v>
      </c>
      <c r="P116" s="156"/>
      <c r="Q116" s="156">
        <f>SUM(Q117:Q121)</f>
        <v>0</v>
      </c>
      <c r="R116" s="156"/>
      <c r="S116" s="156"/>
      <c r="T116" s="156"/>
      <c r="U116" s="156"/>
      <c r="V116" s="156">
        <f>SUM(V117:V121)</f>
        <v>5.6</v>
      </c>
      <c r="W116" s="156"/>
      <c r="X116" s="156"/>
      <c r="AG116" t="s">
        <v>114</v>
      </c>
    </row>
    <row r="117" spans="1:60" ht="22.5" outlineLevel="1" x14ac:dyDescent="0.2">
      <c r="A117" s="163">
        <v>57</v>
      </c>
      <c r="B117" s="164" t="s">
        <v>267</v>
      </c>
      <c r="C117" s="176" t="s">
        <v>268</v>
      </c>
      <c r="D117" s="165" t="s">
        <v>117</v>
      </c>
      <c r="E117" s="166">
        <v>86.225399999999993</v>
      </c>
      <c r="F117" s="167"/>
      <c r="G117" s="168">
        <f>ROUND(E117*F117,2)</f>
        <v>0</v>
      </c>
      <c r="H117" s="153">
        <v>0.05</v>
      </c>
      <c r="I117" s="153">
        <f>ROUND(E117*H117,2)</f>
        <v>4.3099999999999996</v>
      </c>
      <c r="J117" s="153">
        <v>4.3499999999999996</v>
      </c>
      <c r="K117" s="153">
        <f>ROUND(E117*J117,2)</f>
        <v>375.08</v>
      </c>
      <c r="L117" s="153">
        <v>21</v>
      </c>
      <c r="M117" s="153">
        <f>G117*(1+L117/100)</f>
        <v>0</v>
      </c>
      <c r="N117" s="153">
        <v>2.4000000000000001E-4</v>
      </c>
      <c r="O117" s="153">
        <f>ROUND(E117*N117,2)</f>
        <v>0.02</v>
      </c>
      <c r="P117" s="153">
        <v>0</v>
      </c>
      <c r="Q117" s="153">
        <f>ROUND(E117*P117,2)</f>
        <v>0</v>
      </c>
      <c r="R117" s="153"/>
      <c r="S117" s="153" t="s">
        <v>170</v>
      </c>
      <c r="T117" s="153" t="s">
        <v>119</v>
      </c>
      <c r="U117" s="153">
        <v>3.2480000000000002E-2</v>
      </c>
      <c r="V117" s="153">
        <f>ROUND(E117*U117,2)</f>
        <v>2.8</v>
      </c>
      <c r="W117" s="153"/>
      <c r="X117" s="153" t="s">
        <v>120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235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1"/>
      <c r="B118" s="152"/>
      <c r="C118" s="177" t="s">
        <v>269</v>
      </c>
      <c r="D118" s="154"/>
      <c r="E118" s="155">
        <v>44.69</v>
      </c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123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1"/>
      <c r="B119" s="152"/>
      <c r="C119" s="177" t="s">
        <v>270</v>
      </c>
      <c r="D119" s="154"/>
      <c r="E119" s="155">
        <v>97.695899999999995</v>
      </c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53"/>
      <c r="T119" s="153"/>
      <c r="U119" s="153"/>
      <c r="V119" s="153"/>
      <c r="W119" s="153"/>
      <c r="X119" s="153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123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1"/>
      <c r="B120" s="152"/>
      <c r="C120" s="177" t="s">
        <v>271</v>
      </c>
      <c r="D120" s="154"/>
      <c r="E120" s="155">
        <v>-56.160499999999999</v>
      </c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53"/>
      <c r="T120" s="153"/>
      <c r="U120" s="153"/>
      <c r="V120" s="153"/>
      <c r="W120" s="153"/>
      <c r="X120" s="153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123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ht="22.5" outlineLevel="1" x14ac:dyDescent="0.2">
      <c r="A121" s="169">
        <v>58</v>
      </c>
      <c r="B121" s="170" t="s">
        <v>272</v>
      </c>
      <c r="C121" s="178" t="s">
        <v>273</v>
      </c>
      <c r="D121" s="171" t="s">
        <v>117</v>
      </c>
      <c r="E121" s="172">
        <v>86.225399999999993</v>
      </c>
      <c r="F121" s="173"/>
      <c r="G121" s="174">
        <f>ROUND(E121*F121,2)</f>
        <v>0</v>
      </c>
      <c r="H121" s="153">
        <v>33.54</v>
      </c>
      <c r="I121" s="153">
        <f>ROUND(E121*H121,2)</f>
        <v>2892</v>
      </c>
      <c r="J121" s="153">
        <v>10.46</v>
      </c>
      <c r="K121" s="153">
        <f>ROUND(E121*J121,2)</f>
        <v>901.92</v>
      </c>
      <c r="L121" s="153">
        <v>21</v>
      </c>
      <c r="M121" s="153">
        <f>G121*(1+L121/100)</f>
        <v>0</v>
      </c>
      <c r="N121" s="153">
        <v>2.2000000000000001E-4</v>
      </c>
      <c r="O121" s="153">
        <f>ROUND(E121*N121,2)</f>
        <v>0.02</v>
      </c>
      <c r="P121" s="153">
        <v>0</v>
      </c>
      <c r="Q121" s="153">
        <f>ROUND(E121*P121,2)</f>
        <v>0</v>
      </c>
      <c r="R121" s="153"/>
      <c r="S121" s="153" t="s">
        <v>170</v>
      </c>
      <c r="T121" s="153" t="s">
        <v>119</v>
      </c>
      <c r="U121" s="153">
        <v>3.2480000000000002E-2</v>
      </c>
      <c r="V121" s="153">
        <f>ROUND(E121*U121,2)</f>
        <v>2.8</v>
      </c>
      <c r="W121" s="153"/>
      <c r="X121" s="153" t="s">
        <v>120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235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x14ac:dyDescent="0.2">
      <c r="A122" s="157" t="s">
        <v>113</v>
      </c>
      <c r="B122" s="158" t="s">
        <v>81</v>
      </c>
      <c r="C122" s="175" t="s">
        <v>82</v>
      </c>
      <c r="D122" s="159"/>
      <c r="E122" s="160"/>
      <c r="F122" s="161"/>
      <c r="G122" s="162">
        <f>SUMIF(AG123:AG133,"&lt;&gt;NOR",G123:G133)</f>
        <v>0</v>
      </c>
      <c r="H122" s="156"/>
      <c r="I122" s="156">
        <f>SUM(I123:I133)</f>
        <v>0</v>
      </c>
      <c r="J122" s="156"/>
      <c r="K122" s="156">
        <f>SUM(K123:K133)</f>
        <v>61450.36</v>
      </c>
      <c r="L122" s="156"/>
      <c r="M122" s="156">
        <f>SUM(M123:M133)</f>
        <v>0</v>
      </c>
      <c r="N122" s="156"/>
      <c r="O122" s="156">
        <f>SUM(O123:O133)</f>
        <v>0</v>
      </c>
      <c r="P122" s="156"/>
      <c r="Q122" s="156">
        <f>SUM(Q123:Q133)</f>
        <v>0</v>
      </c>
      <c r="R122" s="156"/>
      <c r="S122" s="156"/>
      <c r="T122" s="156"/>
      <c r="U122" s="156"/>
      <c r="V122" s="156">
        <f>SUM(V123:V133)</f>
        <v>8.67</v>
      </c>
      <c r="W122" s="156"/>
      <c r="X122" s="156"/>
      <c r="AG122" t="s">
        <v>114</v>
      </c>
    </row>
    <row r="123" spans="1:60" ht="22.5" outlineLevel="1" x14ac:dyDescent="0.2">
      <c r="A123" s="169">
        <v>59</v>
      </c>
      <c r="B123" s="170" t="s">
        <v>274</v>
      </c>
      <c r="C123" s="178" t="s">
        <v>275</v>
      </c>
      <c r="D123" s="171" t="s">
        <v>203</v>
      </c>
      <c r="E123" s="172">
        <v>20.64742</v>
      </c>
      <c r="F123" s="173"/>
      <c r="G123" s="174">
        <f>ROUND(E123*F123,2)</f>
        <v>0</v>
      </c>
      <c r="H123" s="153">
        <v>0</v>
      </c>
      <c r="I123" s="153">
        <f>ROUND(E123*H123,2)</f>
        <v>0</v>
      </c>
      <c r="J123" s="153">
        <v>103</v>
      </c>
      <c r="K123" s="153">
        <f>ROUND(E123*J123,2)</f>
        <v>2126.6799999999998</v>
      </c>
      <c r="L123" s="153">
        <v>21</v>
      </c>
      <c r="M123" s="153">
        <f>G123*(1+L123/100)</f>
        <v>0</v>
      </c>
      <c r="N123" s="153">
        <v>0</v>
      </c>
      <c r="O123" s="153">
        <f>ROUND(E123*N123,2)</f>
        <v>0</v>
      </c>
      <c r="P123" s="153">
        <v>0</v>
      </c>
      <c r="Q123" s="153">
        <f>ROUND(E123*P123,2)</f>
        <v>0</v>
      </c>
      <c r="R123" s="153"/>
      <c r="S123" s="153" t="s">
        <v>118</v>
      </c>
      <c r="T123" s="153" t="s">
        <v>119</v>
      </c>
      <c r="U123" s="153">
        <v>0</v>
      </c>
      <c r="V123" s="153">
        <f>ROUND(E123*U123,2)</f>
        <v>0</v>
      </c>
      <c r="W123" s="153"/>
      <c r="X123" s="153" t="s">
        <v>276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277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ht="22.5" outlineLevel="1" x14ac:dyDescent="0.2">
      <c r="A124" s="163">
        <v>60</v>
      </c>
      <c r="B124" s="164" t="s">
        <v>278</v>
      </c>
      <c r="C124" s="176" t="s">
        <v>279</v>
      </c>
      <c r="D124" s="165" t="s">
        <v>203</v>
      </c>
      <c r="E124" s="166">
        <v>20.64667</v>
      </c>
      <c r="F124" s="167"/>
      <c r="G124" s="168">
        <f>ROUND(E124*F124,2)</f>
        <v>0</v>
      </c>
      <c r="H124" s="153">
        <v>0</v>
      </c>
      <c r="I124" s="153">
        <f>ROUND(E124*H124,2)</f>
        <v>0</v>
      </c>
      <c r="J124" s="153">
        <v>1751</v>
      </c>
      <c r="K124" s="153">
        <f>ROUND(E124*J124,2)</f>
        <v>36152.32</v>
      </c>
      <c r="L124" s="153">
        <v>21</v>
      </c>
      <c r="M124" s="153">
        <f>G124*(1+L124/100)</f>
        <v>0</v>
      </c>
      <c r="N124" s="153">
        <v>0</v>
      </c>
      <c r="O124" s="153">
        <f>ROUND(E124*N124,2)</f>
        <v>0</v>
      </c>
      <c r="P124" s="153">
        <v>0</v>
      </c>
      <c r="Q124" s="153">
        <f>ROUND(E124*P124,2)</f>
        <v>0</v>
      </c>
      <c r="R124" s="153"/>
      <c r="S124" s="153" t="s">
        <v>118</v>
      </c>
      <c r="T124" s="153" t="s">
        <v>119</v>
      </c>
      <c r="U124" s="153">
        <v>0</v>
      </c>
      <c r="V124" s="153">
        <f>ROUND(E124*U124,2)</f>
        <v>0</v>
      </c>
      <c r="W124" s="153"/>
      <c r="X124" s="153" t="s">
        <v>120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126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1"/>
      <c r="B125" s="152"/>
      <c r="C125" s="177" t="s">
        <v>280</v>
      </c>
      <c r="D125" s="154"/>
      <c r="E125" s="155">
        <v>20.64667</v>
      </c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3"/>
      <c r="T125" s="153"/>
      <c r="U125" s="153"/>
      <c r="V125" s="153"/>
      <c r="W125" s="153"/>
      <c r="X125" s="153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123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63">
        <v>61</v>
      </c>
      <c r="B126" s="164" t="s">
        <v>281</v>
      </c>
      <c r="C126" s="176" t="s">
        <v>282</v>
      </c>
      <c r="D126" s="165" t="s">
        <v>203</v>
      </c>
      <c r="E126" s="166">
        <v>82.586680000000001</v>
      </c>
      <c r="F126" s="167"/>
      <c r="G126" s="168">
        <f>ROUND(E126*F126,2)</f>
        <v>0</v>
      </c>
      <c r="H126" s="153">
        <v>0</v>
      </c>
      <c r="I126" s="153">
        <f>ROUND(E126*H126,2)</f>
        <v>0</v>
      </c>
      <c r="J126" s="153">
        <v>88.58</v>
      </c>
      <c r="K126" s="153">
        <f>ROUND(E126*J126,2)</f>
        <v>7315.53</v>
      </c>
      <c r="L126" s="153">
        <v>21</v>
      </c>
      <c r="M126" s="153">
        <f>G126*(1+L126/100)</f>
        <v>0</v>
      </c>
      <c r="N126" s="153">
        <v>0</v>
      </c>
      <c r="O126" s="153">
        <f>ROUND(E126*N126,2)</f>
        <v>0</v>
      </c>
      <c r="P126" s="153">
        <v>0</v>
      </c>
      <c r="Q126" s="153">
        <f>ROUND(E126*P126,2)</f>
        <v>0</v>
      </c>
      <c r="R126" s="153"/>
      <c r="S126" s="153" t="s">
        <v>163</v>
      </c>
      <c r="T126" s="153" t="s">
        <v>119</v>
      </c>
      <c r="U126" s="153">
        <v>0.105</v>
      </c>
      <c r="V126" s="153">
        <f>ROUND(E126*U126,2)</f>
        <v>8.67</v>
      </c>
      <c r="W126" s="153"/>
      <c r="X126" s="153" t="s">
        <v>120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121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1"/>
      <c r="B127" s="152"/>
      <c r="C127" s="177" t="s">
        <v>283</v>
      </c>
      <c r="D127" s="154"/>
      <c r="E127" s="155">
        <v>82.586680000000001</v>
      </c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53"/>
      <c r="T127" s="153"/>
      <c r="U127" s="153"/>
      <c r="V127" s="153"/>
      <c r="W127" s="153"/>
      <c r="X127" s="153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123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63">
        <v>62</v>
      </c>
      <c r="B128" s="164" t="s">
        <v>284</v>
      </c>
      <c r="C128" s="176" t="s">
        <v>285</v>
      </c>
      <c r="D128" s="165" t="s">
        <v>203</v>
      </c>
      <c r="E128" s="166">
        <v>20.64667</v>
      </c>
      <c r="F128" s="167"/>
      <c r="G128" s="168">
        <f>ROUND(E128*F128,2)</f>
        <v>0</v>
      </c>
      <c r="H128" s="153">
        <v>0</v>
      </c>
      <c r="I128" s="153">
        <f>ROUND(E128*H128,2)</f>
        <v>0</v>
      </c>
      <c r="J128" s="153">
        <v>130</v>
      </c>
      <c r="K128" s="153">
        <f>ROUND(E128*J128,2)</f>
        <v>2684.07</v>
      </c>
      <c r="L128" s="153">
        <v>21</v>
      </c>
      <c r="M128" s="153">
        <f>G128*(1+L128/100)</f>
        <v>0</v>
      </c>
      <c r="N128" s="153">
        <v>0</v>
      </c>
      <c r="O128" s="153">
        <f>ROUND(E128*N128,2)</f>
        <v>0</v>
      </c>
      <c r="P128" s="153">
        <v>0</v>
      </c>
      <c r="Q128" s="153">
        <f>ROUND(E128*P128,2)</f>
        <v>0</v>
      </c>
      <c r="R128" s="153"/>
      <c r="S128" s="153" t="s">
        <v>118</v>
      </c>
      <c r="T128" s="153" t="s">
        <v>119</v>
      </c>
      <c r="U128" s="153">
        <v>0</v>
      </c>
      <c r="V128" s="153">
        <f>ROUND(E128*U128,2)</f>
        <v>0</v>
      </c>
      <c r="W128" s="153"/>
      <c r="X128" s="153" t="s">
        <v>120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121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1"/>
      <c r="B129" s="152"/>
      <c r="C129" s="177" t="s">
        <v>286</v>
      </c>
      <c r="D129" s="154"/>
      <c r="E129" s="155">
        <v>20.64667</v>
      </c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53"/>
      <c r="T129" s="153"/>
      <c r="U129" s="153"/>
      <c r="V129" s="153"/>
      <c r="W129" s="153"/>
      <c r="X129" s="153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123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ht="22.5" outlineLevel="1" x14ac:dyDescent="0.2">
      <c r="A130" s="169">
        <v>63</v>
      </c>
      <c r="B130" s="170" t="s">
        <v>287</v>
      </c>
      <c r="C130" s="178" t="s">
        <v>288</v>
      </c>
      <c r="D130" s="171" t="s">
        <v>203</v>
      </c>
      <c r="E130" s="172">
        <v>20.64667</v>
      </c>
      <c r="F130" s="173"/>
      <c r="G130" s="174">
        <f>ROUND(E130*F130,2)</f>
        <v>0</v>
      </c>
      <c r="H130" s="153">
        <v>0</v>
      </c>
      <c r="I130" s="153">
        <f>ROUND(E130*H130,2)</f>
        <v>0</v>
      </c>
      <c r="J130" s="153">
        <v>21.24</v>
      </c>
      <c r="K130" s="153">
        <f>ROUND(E130*J130,2)</f>
        <v>438.54</v>
      </c>
      <c r="L130" s="153">
        <v>21</v>
      </c>
      <c r="M130" s="153">
        <f>G130*(1+L130/100)</f>
        <v>0</v>
      </c>
      <c r="N130" s="153">
        <v>0</v>
      </c>
      <c r="O130" s="153">
        <f>ROUND(E130*N130,2)</f>
        <v>0</v>
      </c>
      <c r="P130" s="153">
        <v>0</v>
      </c>
      <c r="Q130" s="153">
        <f>ROUND(E130*P130,2)</f>
        <v>0</v>
      </c>
      <c r="R130" s="153"/>
      <c r="S130" s="153" t="s">
        <v>118</v>
      </c>
      <c r="T130" s="153" t="s">
        <v>119</v>
      </c>
      <c r="U130" s="153">
        <v>0</v>
      </c>
      <c r="V130" s="153">
        <f>ROUND(E130*U130,2)</f>
        <v>0</v>
      </c>
      <c r="W130" s="153"/>
      <c r="X130" s="153" t="s">
        <v>120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126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ht="22.5" outlineLevel="1" x14ac:dyDescent="0.2">
      <c r="A131" s="163">
        <v>64</v>
      </c>
      <c r="B131" s="164" t="s">
        <v>289</v>
      </c>
      <c r="C131" s="176" t="s">
        <v>290</v>
      </c>
      <c r="D131" s="165" t="s">
        <v>203</v>
      </c>
      <c r="E131" s="166">
        <v>412.93340000000001</v>
      </c>
      <c r="F131" s="167"/>
      <c r="G131" s="168">
        <f>ROUND(E131*F131,2)</f>
        <v>0</v>
      </c>
      <c r="H131" s="153">
        <v>0</v>
      </c>
      <c r="I131" s="153">
        <f>ROUND(E131*H131,2)</f>
        <v>0</v>
      </c>
      <c r="J131" s="153">
        <v>10.68</v>
      </c>
      <c r="K131" s="153">
        <f>ROUND(E131*J131,2)</f>
        <v>4410.13</v>
      </c>
      <c r="L131" s="153">
        <v>21</v>
      </c>
      <c r="M131" s="153">
        <f>G131*(1+L131/100)</f>
        <v>0</v>
      </c>
      <c r="N131" s="153">
        <v>0</v>
      </c>
      <c r="O131" s="153">
        <f>ROUND(E131*N131,2)</f>
        <v>0</v>
      </c>
      <c r="P131" s="153">
        <v>0</v>
      </c>
      <c r="Q131" s="153">
        <f>ROUND(E131*P131,2)</f>
        <v>0</v>
      </c>
      <c r="R131" s="153"/>
      <c r="S131" s="153" t="s">
        <v>118</v>
      </c>
      <c r="T131" s="153" t="s">
        <v>119</v>
      </c>
      <c r="U131" s="153">
        <v>0</v>
      </c>
      <c r="V131" s="153">
        <f>ROUND(E131*U131,2)</f>
        <v>0</v>
      </c>
      <c r="W131" s="153"/>
      <c r="X131" s="153" t="s">
        <v>120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126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ht="22.5" outlineLevel="1" x14ac:dyDescent="0.2">
      <c r="A132" s="151"/>
      <c r="B132" s="152"/>
      <c r="C132" s="177" t="s">
        <v>291</v>
      </c>
      <c r="D132" s="154"/>
      <c r="E132" s="155">
        <v>412.93340000000001</v>
      </c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53"/>
      <c r="T132" s="153"/>
      <c r="U132" s="153"/>
      <c r="V132" s="153"/>
      <c r="W132" s="153"/>
      <c r="X132" s="153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123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ht="22.5" outlineLevel="1" x14ac:dyDescent="0.2">
      <c r="A133" s="169">
        <v>65</v>
      </c>
      <c r="B133" s="170" t="s">
        <v>292</v>
      </c>
      <c r="C133" s="178" t="s">
        <v>293</v>
      </c>
      <c r="D133" s="171" t="s">
        <v>203</v>
      </c>
      <c r="E133" s="172">
        <v>20.64667</v>
      </c>
      <c r="F133" s="173"/>
      <c r="G133" s="174">
        <f>ROUND(E133*F133,2)</f>
        <v>0</v>
      </c>
      <c r="H133" s="153">
        <v>0</v>
      </c>
      <c r="I133" s="153">
        <f>ROUND(E133*H133,2)</f>
        <v>0</v>
      </c>
      <c r="J133" s="153">
        <v>403.12</v>
      </c>
      <c r="K133" s="153">
        <f>ROUND(E133*J133,2)</f>
        <v>8323.09</v>
      </c>
      <c r="L133" s="153">
        <v>21</v>
      </c>
      <c r="M133" s="153">
        <f>G133*(1+L133/100)</f>
        <v>0</v>
      </c>
      <c r="N133" s="153">
        <v>0</v>
      </c>
      <c r="O133" s="153">
        <f>ROUND(E133*N133,2)</f>
        <v>0</v>
      </c>
      <c r="P133" s="153">
        <v>0</v>
      </c>
      <c r="Q133" s="153">
        <f>ROUND(E133*P133,2)</f>
        <v>0</v>
      </c>
      <c r="R133" s="153"/>
      <c r="S133" s="153" t="s">
        <v>163</v>
      </c>
      <c r="T133" s="153" t="s">
        <v>119</v>
      </c>
      <c r="U133" s="153">
        <v>0</v>
      </c>
      <c r="V133" s="153">
        <f>ROUND(E133*U133,2)</f>
        <v>0</v>
      </c>
      <c r="W133" s="153"/>
      <c r="X133" s="153" t="s">
        <v>120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126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x14ac:dyDescent="0.2">
      <c r="A134" s="157" t="s">
        <v>113</v>
      </c>
      <c r="B134" s="158" t="s">
        <v>84</v>
      </c>
      <c r="C134" s="175" t="s">
        <v>85</v>
      </c>
      <c r="D134" s="159"/>
      <c r="E134" s="160"/>
      <c r="F134" s="161"/>
      <c r="G134" s="162">
        <f>SUMIF(AG135:AG136,"&lt;&gt;NOR",G135:G136)</f>
        <v>0</v>
      </c>
      <c r="H134" s="156"/>
      <c r="I134" s="156">
        <f>SUM(I135:I136)</f>
        <v>0</v>
      </c>
      <c r="J134" s="156"/>
      <c r="K134" s="156">
        <f>SUM(K135:K136)</f>
        <v>2257.56</v>
      </c>
      <c r="L134" s="156"/>
      <c r="M134" s="156">
        <f>SUM(M135:M136)</f>
        <v>0</v>
      </c>
      <c r="N134" s="156"/>
      <c r="O134" s="156">
        <f>SUM(O135:O136)</f>
        <v>0</v>
      </c>
      <c r="P134" s="156"/>
      <c r="Q134" s="156">
        <f>SUM(Q135:Q136)</f>
        <v>0</v>
      </c>
      <c r="R134" s="156"/>
      <c r="S134" s="156"/>
      <c r="T134" s="156"/>
      <c r="U134" s="156"/>
      <c r="V134" s="156">
        <f>SUM(V135:V136)</f>
        <v>0</v>
      </c>
      <c r="W134" s="156"/>
      <c r="X134" s="156"/>
      <c r="AG134" t="s">
        <v>114</v>
      </c>
    </row>
    <row r="135" spans="1:60" outlineLevel="1" x14ac:dyDescent="0.2">
      <c r="A135" s="163">
        <v>66</v>
      </c>
      <c r="B135" s="164" t="s">
        <v>294</v>
      </c>
      <c r="C135" s="176" t="s">
        <v>85</v>
      </c>
      <c r="D135" s="165" t="s">
        <v>295</v>
      </c>
      <c r="E135" s="166">
        <v>2257.5616300000002</v>
      </c>
      <c r="F135" s="167"/>
      <c r="G135" s="168">
        <f>ROUND(E135*F135,2)</f>
        <v>0</v>
      </c>
      <c r="H135" s="153">
        <v>0</v>
      </c>
      <c r="I135" s="153">
        <f>ROUND(E135*H135,2)</f>
        <v>0</v>
      </c>
      <c r="J135" s="153">
        <v>1</v>
      </c>
      <c r="K135" s="153">
        <f>ROUND(E135*J135,2)</f>
        <v>2257.56</v>
      </c>
      <c r="L135" s="153">
        <v>21</v>
      </c>
      <c r="M135" s="153">
        <f>G135*(1+L135/100)</f>
        <v>0</v>
      </c>
      <c r="N135" s="153">
        <v>0</v>
      </c>
      <c r="O135" s="153">
        <f>ROUND(E135*N135,2)</f>
        <v>0</v>
      </c>
      <c r="P135" s="153">
        <v>0</v>
      </c>
      <c r="Q135" s="153">
        <f>ROUND(E135*P135,2)</f>
        <v>0</v>
      </c>
      <c r="R135" s="153"/>
      <c r="S135" s="153" t="s">
        <v>163</v>
      </c>
      <c r="T135" s="153" t="s">
        <v>119</v>
      </c>
      <c r="U135" s="153">
        <v>0</v>
      </c>
      <c r="V135" s="153">
        <f>ROUND(E135*U135,2)</f>
        <v>0</v>
      </c>
      <c r="W135" s="153"/>
      <c r="X135" s="153" t="s">
        <v>120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121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ht="22.5" outlineLevel="1" x14ac:dyDescent="0.2">
      <c r="A136" s="151"/>
      <c r="B136" s="152"/>
      <c r="C136" s="177" t="s">
        <v>296</v>
      </c>
      <c r="D136" s="154"/>
      <c r="E136" s="155">
        <v>2257.5616300000002</v>
      </c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3"/>
      <c r="T136" s="153"/>
      <c r="U136" s="153"/>
      <c r="V136" s="153"/>
      <c r="W136" s="153"/>
      <c r="X136" s="153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123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x14ac:dyDescent="0.2">
      <c r="A137" s="3"/>
      <c r="B137" s="4"/>
      <c r="C137" s="179"/>
      <c r="D137" s="6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AE137">
        <v>15</v>
      </c>
      <c r="AF137">
        <v>21</v>
      </c>
      <c r="AG137" t="s">
        <v>100</v>
      </c>
    </row>
    <row r="138" spans="1:60" x14ac:dyDescent="0.2">
      <c r="C138" s="180"/>
      <c r="D138" s="10"/>
      <c r="AG138" t="s">
        <v>297</v>
      </c>
    </row>
    <row r="139" spans="1:60" x14ac:dyDescent="0.2">
      <c r="D139" s="10"/>
    </row>
    <row r="140" spans="1:60" x14ac:dyDescent="0.2">
      <c r="D140" s="10"/>
    </row>
    <row r="141" spans="1:60" x14ac:dyDescent="0.2">
      <c r="D141" s="10"/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Z033_Pol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Z033_Pol!Názvy_tisku</vt:lpstr>
      <vt:lpstr>oadresa</vt:lpstr>
      <vt:lpstr>Stavba!Objednatel</vt:lpstr>
      <vt:lpstr>Stavba!Objekt</vt:lpstr>
      <vt:lpstr>Stavba!Oblast_tisku</vt:lpstr>
      <vt:lpstr>Z033_Pol!Oblast_tisku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Švec</dc:creator>
  <cp:lastModifiedBy>Hlaváček Martin</cp:lastModifiedBy>
  <cp:lastPrinted>2019-03-19T12:27:02Z</cp:lastPrinted>
  <dcterms:created xsi:type="dcterms:W3CDTF">2009-04-08T07:15:50Z</dcterms:created>
  <dcterms:modified xsi:type="dcterms:W3CDTF">2021-07-14T12:40:03Z</dcterms:modified>
</cp:coreProperties>
</file>